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gobantioquia-my.sharepoint.com/personal/jdiazgar_antioquia_gov_co/Documents/SEA/Dirección de Permanencia/Prestación servicio contratada/Banco de oferentes/"/>
    </mc:Choice>
  </mc:AlternateContent>
  <bookViews>
    <workbookView xWindow="32760" yWindow="32760" windowWidth="24000" windowHeight="8925" tabRatio="866"/>
  </bookViews>
  <sheets>
    <sheet name="LINEAMIENTOS GENERALES" sheetId="15" r:id="rId1"/>
    <sheet name="SALARIOS PROYECTADOS" sheetId="3" r:id="rId2"/>
    <sheet name="DETALLES RUBROS ADMON" sheetId="2" r:id="rId3"/>
    <sheet name="DETALLE DEL DETALLE" sheetId="7" r:id="rId4"/>
    <sheet name="CANASTA CONSOLIDADA" sheetId="6" r:id="rId5"/>
    <sheet name="PROPUESTA POR NIVEL VALOR ALUMN" sheetId="18" r:id="rId6"/>
    <sheet name="ESTUDIANTES 2021" sheetId="14" r:id="rId7"/>
  </sheets>
  <calcPr calcId="162913"/>
</workbook>
</file>

<file path=xl/calcChain.xml><?xml version="1.0" encoding="utf-8"?>
<calcChain xmlns="http://schemas.openxmlformats.org/spreadsheetml/2006/main">
  <c r="G66" i="18" l="1"/>
  <c r="G69" i="18" s="1"/>
  <c r="G19" i="18"/>
  <c r="F136" i="18"/>
  <c r="G135" i="18"/>
  <c r="F135" i="18" s="1"/>
  <c r="F132" i="18"/>
  <c r="F131" i="18"/>
  <c r="F130" i="18" s="1"/>
  <c r="F133" i="18" s="1"/>
  <c r="G130" i="18"/>
  <c r="G133" i="18" s="1"/>
  <c r="F127" i="18"/>
  <c r="F126" i="18"/>
  <c r="G125" i="18"/>
  <c r="F125" i="18" s="1"/>
  <c r="F123" i="18"/>
  <c r="F122" i="18"/>
  <c r="G121" i="18"/>
  <c r="F121" i="18" s="1"/>
  <c r="F119" i="18"/>
  <c r="F118" i="18" s="1"/>
  <c r="G118" i="18"/>
  <c r="F116" i="18"/>
  <c r="F115" i="18"/>
  <c r="F114" i="18"/>
  <c r="G113" i="18"/>
  <c r="F103" i="18"/>
  <c r="G102" i="18"/>
  <c r="F102" i="18"/>
  <c r="F99" i="18"/>
  <c r="F98" i="18"/>
  <c r="G97" i="18"/>
  <c r="G100" i="18" s="1"/>
  <c r="F94" i="18"/>
  <c r="F93" i="18"/>
  <c r="G92" i="18"/>
  <c r="F92" i="18" s="1"/>
  <c r="F90" i="18"/>
  <c r="F89" i="18"/>
  <c r="G88" i="18"/>
  <c r="F88" i="18" s="1"/>
  <c r="F86" i="18"/>
  <c r="F85" i="18" s="1"/>
  <c r="G85" i="18"/>
  <c r="F83" i="18"/>
  <c r="F82" i="18"/>
  <c r="F81" i="18"/>
  <c r="G80" i="18"/>
  <c r="F72" i="18"/>
  <c r="G71" i="18"/>
  <c r="F71" i="18" s="1"/>
  <c r="F68" i="18"/>
  <c r="F67" i="18"/>
  <c r="F63" i="18"/>
  <c r="F62" i="18"/>
  <c r="G61" i="18"/>
  <c r="F61" i="18" s="1"/>
  <c r="F59" i="18"/>
  <c r="F58" i="18"/>
  <c r="G57" i="18"/>
  <c r="F57" i="18"/>
  <c r="F55" i="18"/>
  <c r="F54" i="18" s="1"/>
  <c r="G54" i="18"/>
  <c r="F52" i="18"/>
  <c r="F51" i="18"/>
  <c r="F50" i="18"/>
  <c r="G49" i="18"/>
  <c r="F224" i="18"/>
  <c r="E224" i="18"/>
  <c r="D224" i="18"/>
  <c r="G223" i="18"/>
  <c r="G222" i="18"/>
  <c r="G221" i="18"/>
  <c r="G220" i="18"/>
  <c r="G219" i="18"/>
  <c r="G218" i="18"/>
  <c r="G217" i="18"/>
  <c r="G216" i="18"/>
  <c r="G215" i="18"/>
  <c r="F37" i="18"/>
  <c r="G36" i="18"/>
  <c r="F36" i="18" s="1"/>
  <c r="F33" i="18"/>
  <c r="F32" i="18"/>
  <c r="G31" i="18"/>
  <c r="G34" i="18" s="1"/>
  <c r="F28" i="18"/>
  <c r="F27" i="18"/>
  <c r="G26" i="18"/>
  <c r="F26" i="18" s="1"/>
  <c r="F24" i="18"/>
  <c r="F23" i="18"/>
  <c r="G22" i="18"/>
  <c r="F22" i="18" s="1"/>
  <c r="F20" i="18"/>
  <c r="F19" i="18" s="1"/>
  <c r="F17" i="18"/>
  <c r="F16" i="18"/>
  <c r="F15" i="18"/>
  <c r="G14" i="18"/>
  <c r="G129" i="18" l="1"/>
  <c r="G138" i="18" s="1"/>
  <c r="F138" i="18" s="1"/>
  <c r="F97" i="18"/>
  <c r="F100" i="18" s="1"/>
  <c r="G96" i="18"/>
  <c r="G105" i="18" s="1"/>
  <c r="F105" i="18" s="1"/>
  <c r="F66" i="18"/>
  <c r="F69" i="18" s="1"/>
  <c r="F31" i="18"/>
  <c r="F34" i="18" s="1"/>
  <c r="F113" i="18"/>
  <c r="F129" i="18" s="1"/>
  <c r="F80" i="18"/>
  <c r="F96" i="18" s="1"/>
  <c r="G65" i="18"/>
  <c r="G74" i="18" s="1"/>
  <c r="G30" i="18"/>
  <c r="G39" i="18" s="1"/>
  <c r="F39" i="18" s="1"/>
  <c r="F49" i="18"/>
  <c r="F65" i="18" s="1"/>
  <c r="F14" i="18"/>
  <c r="F30" i="18" s="1"/>
  <c r="G224" i="18"/>
  <c r="G229" i="18" s="1"/>
  <c r="F74" i="18" l="1"/>
  <c r="E97" i="2" l="1"/>
  <c r="G59" i="6" s="1"/>
  <c r="C26" i="6" s="1"/>
  <c r="E96" i="2"/>
  <c r="G58" i="6" s="1"/>
  <c r="C25" i="6" s="1"/>
  <c r="E89" i="2"/>
  <c r="G55" i="6" s="1"/>
  <c r="E90" i="2"/>
  <c r="E88" i="2"/>
  <c r="G54" i="6" s="1"/>
  <c r="D81" i="2"/>
  <c r="D73" i="2" s="1"/>
  <c r="F45" i="2"/>
  <c r="F47" i="2"/>
  <c r="E43" i="2"/>
  <c r="F43" i="2" s="1"/>
  <c r="F44" i="2"/>
  <c r="D46" i="2"/>
  <c r="F46" i="2" s="1"/>
  <c r="G56" i="6"/>
  <c r="D22" i="6" s="1"/>
  <c r="H23" i="2"/>
  <c r="H24" i="2"/>
  <c r="E66" i="2"/>
  <c r="D66" i="2" s="1"/>
  <c r="E65" i="2"/>
  <c r="D65" i="2" s="1"/>
  <c r="E64" i="2"/>
  <c r="D64" i="2" s="1"/>
  <c r="E63" i="2"/>
  <c r="D63" i="2" s="1"/>
  <c r="E61" i="2"/>
  <c r="D61" i="2" s="1"/>
  <c r="E60" i="2"/>
  <c r="D60" i="2" s="1"/>
  <c r="E59" i="2"/>
  <c r="D59" i="2" s="1"/>
  <c r="C56" i="7"/>
  <c r="C57" i="7"/>
  <c r="C58" i="7"/>
  <c r="C60" i="7"/>
  <c r="C61" i="7"/>
  <c r="C62" i="7"/>
  <c r="C63" i="7"/>
  <c r="G61" i="6"/>
  <c r="C28" i="6" s="1"/>
  <c r="D8" i="14"/>
  <c r="D9" i="14"/>
  <c r="D10" i="14"/>
  <c r="D11" i="14"/>
  <c r="D12" i="14"/>
  <c r="D13" i="14"/>
  <c r="O13" i="14"/>
  <c r="D14" i="14"/>
  <c r="D15" i="14"/>
  <c r="E18" i="14"/>
  <c r="G15" i="14"/>
  <c r="O15" i="14"/>
  <c r="N15" i="14"/>
  <c r="G14" i="14"/>
  <c r="O14" i="14"/>
  <c r="N14" i="14"/>
  <c r="G13" i="14"/>
  <c r="N13" i="14"/>
  <c r="G12" i="14"/>
  <c r="N12" i="14"/>
  <c r="G11" i="14"/>
  <c r="N11" i="14"/>
  <c r="G10" i="14"/>
  <c r="N10" i="14"/>
  <c r="N4" i="14"/>
  <c r="D7" i="7"/>
  <c r="G7" i="7"/>
  <c r="H27" i="2"/>
  <c r="H25" i="2"/>
  <c r="H26" i="2"/>
  <c r="H28" i="2"/>
  <c r="H29" i="2"/>
  <c r="H30" i="2"/>
  <c r="H31" i="2"/>
  <c r="H32" i="2"/>
  <c r="G46" i="6"/>
  <c r="G11" i="6"/>
  <c r="N9" i="14"/>
  <c r="M9" i="14"/>
  <c r="J9" i="14"/>
  <c r="G9" i="14"/>
  <c r="N8" i="14"/>
  <c r="M8" i="14"/>
  <c r="J8" i="14"/>
  <c r="G8" i="14"/>
  <c r="M7" i="14"/>
  <c r="D7" i="14"/>
  <c r="N6" i="14"/>
  <c r="M6" i="14"/>
  <c r="J6" i="14"/>
  <c r="G6" i="14"/>
  <c r="D6" i="14"/>
  <c r="N5" i="14"/>
  <c r="M5" i="14"/>
  <c r="J5" i="14"/>
  <c r="G5" i="14"/>
  <c r="D5" i="14"/>
  <c r="M4" i="14"/>
  <c r="J4" i="14"/>
  <c r="N3" i="14"/>
  <c r="M3" i="14"/>
  <c r="J3" i="14"/>
  <c r="G3" i="14"/>
  <c r="D3" i="14"/>
  <c r="K18" i="14"/>
  <c r="D13" i="7"/>
  <c r="E10" i="7"/>
  <c r="D48" i="6"/>
  <c r="E13" i="3"/>
  <c r="G13" i="3" s="1"/>
  <c r="B16" i="2" s="1"/>
  <c r="C31" i="2" s="1"/>
  <c r="E14" i="3"/>
  <c r="G14" i="3" s="1"/>
  <c r="B17" i="2" s="1"/>
  <c r="E12" i="3"/>
  <c r="G12" i="3" s="1"/>
  <c r="B15" i="2" s="1"/>
  <c r="E5" i="3"/>
  <c r="G5" i="3"/>
  <c r="B8" i="2" s="1"/>
  <c r="F8" i="2" s="1"/>
  <c r="I38" i="3"/>
  <c r="I37" i="3"/>
  <c r="I36" i="3"/>
  <c r="I35" i="3"/>
  <c r="G15" i="3"/>
  <c r="B51" i="7"/>
  <c r="D45" i="7"/>
  <c r="E58" i="2"/>
  <c r="D58" i="2" s="1"/>
  <c r="C45" i="7"/>
  <c r="C46" i="7"/>
  <c r="C47" i="7"/>
  <c r="C48" i="7"/>
  <c r="C49" i="7"/>
  <c r="C50" i="7"/>
  <c r="C44" i="7"/>
  <c r="C29" i="7"/>
  <c r="B39" i="7"/>
  <c r="D31" i="7"/>
  <c r="C38" i="7"/>
  <c r="C37" i="7"/>
  <c r="C36" i="7"/>
  <c r="C35" i="7"/>
  <c r="C34" i="7"/>
  <c r="C33" i="7"/>
  <c r="C32" i="7"/>
  <c r="C31" i="7"/>
  <c r="C39" i="7"/>
  <c r="C30" i="7"/>
  <c r="E11" i="3"/>
  <c r="G11" i="3"/>
  <c r="B14" i="2" s="1"/>
  <c r="E10" i="3"/>
  <c r="G10" i="3" s="1"/>
  <c r="B13" i="2" s="1"/>
  <c r="E9" i="3"/>
  <c r="G9" i="3" s="1"/>
  <c r="B12" i="2" s="1"/>
  <c r="E8" i="3"/>
  <c r="G8" i="3" s="1"/>
  <c r="B11" i="2" s="1"/>
  <c r="E7" i="3"/>
  <c r="G7" i="3"/>
  <c r="B10" i="2" s="1"/>
  <c r="F10" i="2" s="1"/>
  <c r="C25" i="2" s="1"/>
  <c r="E6" i="3"/>
  <c r="G6" i="3" s="1"/>
  <c r="B9" i="2" s="1"/>
  <c r="F9" i="2" s="1"/>
  <c r="I11" i="7"/>
  <c r="I9" i="7"/>
  <c r="I10" i="7"/>
  <c r="J10" i="7"/>
  <c r="F10" i="7"/>
  <c r="L10" i="7"/>
  <c r="N10" i="7"/>
  <c r="O10" i="7"/>
  <c r="P10" i="7"/>
  <c r="B23" i="7"/>
  <c r="C23" i="7"/>
  <c r="K10" i="7"/>
  <c r="I14" i="7"/>
  <c r="J14" i="7"/>
  <c r="K14" i="7"/>
  <c r="F14" i="7"/>
  <c r="L14" i="7"/>
  <c r="J16" i="7"/>
  <c r="I16" i="7"/>
  <c r="K16" i="7"/>
  <c r="F16" i="7"/>
  <c r="L16" i="7"/>
  <c r="I15" i="7"/>
  <c r="F15" i="7"/>
  <c r="L15" i="7"/>
  <c r="K15" i="7"/>
  <c r="J15" i="7"/>
  <c r="I13" i="7"/>
  <c r="K13" i="7"/>
  <c r="J13" i="7"/>
  <c r="F13" i="7"/>
  <c r="L13" i="7"/>
  <c r="I12" i="7"/>
  <c r="K12" i="7"/>
  <c r="J12" i="7"/>
  <c r="F12" i="7"/>
  <c r="L12" i="7"/>
  <c r="K9" i="7"/>
  <c r="J9" i="7"/>
  <c r="N9" i="7"/>
  <c r="O9" i="7"/>
  <c r="P9" i="7"/>
  <c r="C22" i="7"/>
  <c r="F11" i="7"/>
  <c r="L11" i="7"/>
  <c r="K11" i="7"/>
  <c r="J11" i="7"/>
  <c r="F8" i="7"/>
  <c r="L8" i="7"/>
  <c r="I8" i="7"/>
  <c r="K8" i="7"/>
  <c r="J8" i="7"/>
  <c r="F7" i="7"/>
  <c r="L7" i="7"/>
  <c r="K7" i="7"/>
  <c r="D9" i="7"/>
  <c r="F9" i="7"/>
  <c r="L9" i="7"/>
  <c r="D8" i="7"/>
  <c r="G11" i="7"/>
  <c r="D15" i="7"/>
  <c r="G15" i="7"/>
  <c r="I7" i="7"/>
  <c r="N7" i="7"/>
  <c r="O7" i="7"/>
  <c r="P7" i="7"/>
  <c r="J7" i="7"/>
  <c r="D14" i="7"/>
  <c r="D12" i="7"/>
  <c r="G16" i="7"/>
  <c r="G7" i="14"/>
  <c r="O7" i="14"/>
  <c r="G47" i="6"/>
  <c r="B18" i="14"/>
  <c r="D4" i="14"/>
  <c r="N7" i="14"/>
  <c r="J7" i="14"/>
  <c r="H18" i="14"/>
  <c r="B26" i="3"/>
  <c r="I18" i="2"/>
  <c r="D38" i="3" s="1"/>
  <c r="C26" i="3"/>
  <c r="J18" i="2"/>
  <c r="H18" i="2"/>
  <c r="C38" i="3" s="1"/>
  <c r="G18" i="2"/>
  <c r="B38" i="3" s="1"/>
  <c r="G4" i="14"/>
  <c r="O4" i="14"/>
  <c r="D18" i="14"/>
  <c r="O5" i="14"/>
  <c r="O8" i="14"/>
  <c r="O10" i="14"/>
  <c r="O12" i="14"/>
  <c r="O11" i="14"/>
  <c r="O3" i="14"/>
  <c r="O6" i="14"/>
  <c r="M18" i="14"/>
  <c r="O9" i="14"/>
  <c r="J18" i="14"/>
  <c r="D10" i="7"/>
  <c r="G10" i="7"/>
  <c r="G13" i="7"/>
  <c r="G12" i="7"/>
  <c r="E11" i="7"/>
  <c r="D16" i="7"/>
  <c r="D11" i="7"/>
  <c r="E16" i="7"/>
  <c r="E7" i="7"/>
  <c r="E12" i="7"/>
  <c r="E13" i="7"/>
  <c r="D29" i="7"/>
  <c r="G9" i="7"/>
  <c r="E8" i="7"/>
  <c r="E14" i="7"/>
  <c r="G8" i="7"/>
  <c r="G14" i="7"/>
  <c r="E9" i="7"/>
  <c r="E15" i="7"/>
  <c r="C59" i="7"/>
  <c r="E62" i="2"/>
  <c r="D62" i="2" s="1"/>
  <c r="D49" i="7"/>
  <c r="N18" i="14"/>
  <c r="G18" i="14"/>
  <c r="O18" i="14"/>
  <c r="D36" i="7"/>
  <c r="N8" i="7"/>
  <c r="O8" i="7"/>
  <c r="P8" i="7"/>
  <c r="C21" i="7"/>
  <c r="D37" i="7"/>
  <c r="D32" i="7"/>
  <c r="N11" i="7"/>
  <c r="O11" i="7"/>
  <c r="P11" i="7"/>
  <c r="B24" i="7"/>
  <c r="C24" i="7"/>
  <c r="D33" i="7"/>
  <c r="N16" i="7"/>
  <c r="O16" i="7"/>
  <c r="P16" i="7"/>
  <c r="N14" i="7"/>
  <c r="O14" i="7"/>
  <c r="P14" i="7"/>
  <c r="D35" i="7"/>
  <c r="D38" i="7"/>
  <c r="N15" i="7"/>
  <c r="O15" i="7"/>
  <c r="P15" i="7"/>
  <c r="N13" i="7"/>
  <c r="O13" i="7"/>
  <c r="P13" i="7"/>
  <c r="D39" i="7"/>
  <c r="D34" i="7"/>
  <c r="C51" i="7"/>
  <c r="D30" i="7"/>
  <c r="D46" i="7"/>
  <c r="D47" i="7"/>
  <c r="D44" i="7"/>
  <c r="D51" i="7"/>
  <c r="D48" i="7"/>
  <c r="D50" i="7"/>
  <c r="N12" i="7"/>
  <c r="O12" i="7"/>
  <c r="P12" i="7"/>
  <c r="B20" i="7"/>
  <c r="P17" i="7"/>
  <c r="C20" i="7"/>
  <c r="C25" i="7"/>
  <c r="B25" i="7"/>
  <c r="E57" i="2"/>
  <c r="D57" i="2" s="1"/>
  <c r="B55" i="7"/>
  <c r="C55" i="7"/>
  <c r="D23" i="7"/>
  <c r="D24" i="7"/>
  <c r="D21" i="7"/>
  <c r="D22" i="7"/>
  <c r="D20" i="7"/>
  <c r="G35" i="6"/>
  <c r="D25" i="7"/>
  <c r="C21" i="6" l="1"/>
  <c r="D21" i="6"/>
  <c r="G53" i="6"/>
  <c r="E91" i="2"/>
  <c r="G52" i="6"/>
  <c r="C17" i="6" s="1"/>
  <c r="B73" i="2"/>
  <c r="F48" i="2"/>
  <c r="E98" i="2"/>
  <c r="D20" i="6"/>
  <c r="C20" i="6"/>
  <c r="C22" i="6"/>
  <c r="G57" i="6"/>
  <c r="D26" i="3"/>
  <c r="E26" i="3" s="1"/>
  <c r="G26" i="3" s="1"/>
  <c r="I26" i="3" s="1"/>
  <c r="D25" i="6"/>
  <c r="C24" i="6"/>
  <c r="E68" i="2"/>
  <c r="G51" i="6" s="1"/>
  <c r="D26" i="6"/>
  <c r="D28" i="2"/>
  <c r="C24" i="3" s="1"/>
  <c r="B28" i="2"/>
  <c r="B24" i="3" s="1"/>
  <c r="C29" i="2"/>
  <c r="H14" i="2"/>
  <c r="C37" i="3" s="1"/>
  <c r="J12" i="2"/>
  <c r="C27" i="2"/>
  <c r="I12" i="2"/>
  <c r="E27" i="2" s="1"/>
  <c r="G12" i="2"/>
  <c r="B35" i="3" s="1"/>
  <c r="D27" i="2"/>
  <c r="C23" i="3" s="1"/>
  <c r="H12" i="2"/>
  <c r="C35" i="3" s="1"/>
  <c r="B27" i="2"/>
  <c r="B23" i="3" s="1"/>
  <c r="G15" i="2"/>
  <c r="J15" i="2"/>
  <c r="I15" i="2"/>
  <c r="G30" i="2" s="1"/>
  <c r="C30" i="2"/>
  <c r="G17" i="2"/>
  <c r="C32" i="2"/>
  <c r="B32" i="2"/>
  <c r="H17" i="2"/>
  <c r="I17" i="2"/>
  <c r="G32" i="2" s="1"/>
  <c r="J17" i="2"/>
  <c r="D32" i="2"/>
  <c r="I11" i="2"/>
  <c r="D34" i="3" s="1"/>
  <c r="G11" i="2"/>
  <c r="B34" i="3" s="1"/>
  <c r="B26" i="2"/>
  <c r="B22" i="3" s="1"/>
  <c r="D26" i="2"/>
  <c r="C22" i="3" s="1"/>
  <c r="J11" i="2"/>
  <c r="C26" i="2"/>
  <c r="H11" i="2"/>
  <c r="C34" i="3" s="1"/>
  <c r="B30" i="2"/>
  <c r="I16" i="2"/>
  <c r="G31" i="2" s="1"/>
  <c r="E38" i="3"/>
  <c r="F38" i="3" s="1"/>
  <c r="H38" i="3" s="1"/>
  <c r="K38" i="3" s="1"/>
  <c r="J14" i="2"/>
  <c r="B29" i="2"/>
  <c r="B25" i="3" s="1"/>
  <c r="G14" i="2"/>
  <c r="B37" i="3" s="1"/>
  <c r="H15" i="2"/>
  <c r="D29" i="2"/>
  <c r="C25" i="3" s="1"/>
  <c r="I14" i="2"/>
  <c r="D37" i="3" s="1"/>
  <c r="D30" i="2"/>
  <c r="J16" i="2"/>
  <c r="D25" i="2"/>
  <c r="C21" i="3" s="1"/>
  <c r="D23" i="2"/>
  <c r="C19" i="3" s="1"/>
  <c r="G8" i="2"/>
  <c r="B31" i="3" s="1"/>
  <c r="B23" i="2"/>
  <c r="B19" i="3" s="1"/>
  <c r="J8" i="2"/>
  <c r="H9" i="2"/>
  <c r="C32" i="3" s="1"/>
  <c r="J13" i="2"/>
  <c r="I10" i="2"/>
  <c r="F25" i="2" s="1"/>
  <c r="J10" i="2"/>
  <c r="I13" i="2"/>
  <c r="E28" i="2" s="1"/>
  <c r="B24" i="2"/>
  <c r="B20" i="3" s="1"/>
  <c r="G9" i="2"/>
  <c r="B32" i="3" s="1"/>
  <c r="H13" i="2"/>
  <c r="C36" i="3" s="1"/>
  <c r="C23" i="2"/>
  <c r="H8" i="2"/>
  <c r="C31" i="3" s="1"/>
  <c r="H10" i="2"/>
  <c r="C33" i="3" s="1"/>
  <c r="D24" i="2"/>
  <c r="C20" i="3" s="1"/>
  <c r="I8" i="2"/>
  <c r="D31" i="3" s="1"/>
  <c r="G13" i="2"/>
  <c r="B36" i="3" s="1"/>
  <c r="B25" i="2"/>
  <c r="B21" i="3" s="1"/>
  <c r="G10" i="2"/>
  <c r="B33" i="3" s="1"/>
  <c r="C24" i="2"/>
  <c r="B31" i="2"/>
  <c r="D31" i="2"/>
  <c r="C28" i="2"/>
  <c r="G16" i="2"/>
  <c r="J9" i="2"/>
  <c r="H16" i="2"/>
  <c r="I9" i="2"/>
  <c r="D32" i="3" s="1"/>
  <c r="C19" i="6" l="1"/>
  <c r="D40" i="2"/>
  <c r="B40" i="2" s="1"/>
  <c r="G49" i="6"/>
  <c r="C13" i="6" s="1"/>
  <c r="E37" i="3"/>
  <c r="F37" i="3" s="1"/>
  <c r="H37" i="3" s="1"/>
  <c r="K37" i="3" s="1"/>
  <c r="F45" i="6"/>
  <c r="E29" i="2"/>
  <c r="G27" i="2"/>
  <c r="F26" i="2"/>
  <c r="D24" i="6"/>
  <c r="F32" i="2"/>
  <c r="E24" i="2"/>
  <c r="F30" i="2"/>
  <c r="D23" i="3"/>
  <c r="E23" i="3" s="1"/>
  <c r="G23" i="3" s="1"/>
  <c r="I23" i="3" s="1"/>
  <c r="D22" i="3"/>
  <c r="E22" i="3" s="1"/>
  <c r="G22" i="3" s="1"/>
  <c r="I22" i="3" s="1"/>
  <c r="E34" i="3"/>
  <c r="F34" i="3" s="1"/>
  <c r="H34" i="3" s="1"/>
  <c r="K34" i="3" s="1"/>
  <c r="E30" i="2"/>
  <c r="C16" i="6"/>
  <c r="C15" i="6" s="1"/>
  <c r="G50" i="6"/>
  <c r="E32" i="2"/>
  <c r="F27" i="2"/>
  <c r="D35" i="3"/>
  <c r="E35" i="3" s="1"/>
  <c r="F35" i="3" s="1"/>
  <c r="H35" i="3" s="1"/>
  <c r="K35" i="3" s="1"/>
  <c r="L35" i="3" s="1"/>
  <c r="E26" i="2"/>
  <c r="G26" i="2"/>
  <c r="D24" i="3"/>
  <c r="E24" i="3" s="1"/>
  <c r="G24" i="3" s="1"/>
  <c r="I24" i="3" s="1"/>
  <c r="L38" i="3"/>
  <c r="D21" i="3"/>
  <c r="E21" i="3" s="1"/>
  <c r="G21" i="3" s="1"/>
  <c r="I21" i="3" s="1"/>
  <c r="F24" i="2"/>
  <c r="G29" i="2"/>
  <c r="F29" i="2"/>
  <c r="F31" i="2"/>
  <c r="E31" i="2"/>
  <c r="D25" i="3"/>
  <c r="E25" i="3" s="1"/>
  <c r="G25" i="3" s="1"/>
  <c r="I25" i="3" s="1"/>
  <c r="L37" i="3" s="1"/>
  <c r="G24" i="2"/>
  <c r="D20" i="3"/>
  <c r="E20" i="3" s="1"/>
  <c r="G20" i="3" s="1"/>
  <c r="I20" i="3" s="1"/>
  <c r="F23" i="2"/>
  <c r="G28" i="2"/>
  <c r="D36" i="3"/>
  <c r="E36" i="3" s="1"/>
  <c r="F36" i="3" s="1"/>
  <c r="H36" i="3" s="1"/>
  <c r="K36" i="3" s="1"/>
  <c r="F28" i="2"/>
  <c r="D19" i="3"/>
  <c r="E19" i="3" s="1"/>
  <c r="G19" i="3" s="1"/>
  <c r="I19" i="3" s="1"/>
  <c r="G23" i="2"/>
  <c r="E25" i="2"/>
  <c r="G25" i="2"/>
  <c r="D33" i="3"/>
  <c r="E33" i="3" s="1"/>
  <c r="F33" i="3" s="1"/>
  <c r="H33" i="3" s="1"/>
  <c r="K33" i="3" s="1"/>
  <c r="E31" i="3"/>
  <c r="F31" i="3" s="1"/>
  <c r="H31" i="3" s="1"/>
  <c r="K31" i="3" s="1"/>
  <c r="E32" i="3"/>
  <c r="F32" i="3" s="1"/>
  <c r="H32" i="3" s="1"/>
  <c r="K32" i="3" s="1"/>
  <c r="E23" i="2"/>
  <c r="I62" i="6" l="1"/>
  <c r="I31" i="2"/>
  <c r="C44" i="6" s="1"/>
  <c r="G44" i="6" s="1"/>
  <c r="F39" i="6"/>
  <c r="I27" i="2"/>
  <c r="C40" i="6" s="1"/>
  <c r="I32" i="2"/>
  <c r="C45" i="6" s="1"/>
  <c r="G45" i="6" s="1"/>
  <c r="F38" i="6"/>
  <c r="L34" i="3"/>
  <c r="F42" i="6"/>
  <c r="I30" i="2"/>
  <c r="C43" i="6" s="1"/>
  <c r="G43" i="6" s="1"/>
  <c r="C10" i="6" s="1"/>
  <c r="I29" i="2"/>
  <c r="C42" i="6" s="1"/>
  <c r="I26" i="2"/>
  <c r="C39" i="6" s="1"/>
  <c r="G39" i="6" s="1"/>
  <c r="F40" i="6"/>
  <c r="G40" i="6" s="1"/>
  <c r="I25" i="2"/>
  <c r="C38" i="6" s="1"/>
  <c r="I24" i="2"/>
  <c r="C37" i="6" s="1"/>
  <c r="I23" i="2"/>
  <c r="C36" i="6" s="1"/>
  <c r="I28" i="2"/>
  <c r="C41" i="6" s="1"/>
  <c r="L31" i="3"/>
  <c r="I27" i="3"/>
  <c r="F36" i="6"/>
  <c r="K39" i="3"/>
  <c r="F37" i="6"/>
  <c r="L32" i="3"/>
  <c r="F41" i="6"/>
  <c r="L36" i="3"/>
  <c r="L33" i="3"/>
  <c r="G38" i="6" l="1"/>
  <c r="G42" i="6"/>
  <c r="G37" i="6"/>
  <c r="G36" i="6"/>
  <c r="G41" i="6"/>
  <c r="C8" i="6" l="1"/>
  <c r="C9" i="6"/>
  <c r="G48" i="6"/>
  <c r="G62" i="6" s="1"/>
  <c r="I63" i="6" s="1"/>
  <c r="C7" i="6" l="1"/>
  <c r="C31" i="6" s="1"/>
  <c r="D9" i="6" s="1"/>
  <c r="D10" i="6" l="1"/>
  <c r="D8" i="6"/>
  <c r="D7" i="6" s="1"/>
  <c r="D11" i="6"/>
  <c r="D16" i="6"/>
  <c r="D15" i="6" s="1"/>
  <c r="D13" i="6"/>
  <c r="D28" i="6"/>
  <c r="D17" i="6"/>
  <c r="D31" i="6" l="1"/>
</calcChain>
</file>

<file path=xl/sharedStrings.xml><?xml version="1.0" encoding="utf-8"?>
<sst xmlns="http://schemas.openxmlformats.org/spreadsheetml/2006/main" count="511" uniqueCount="295">
  <si>
    <t>COMPONENTE</t>
  </si>
  <si>
    <t>PORCENTAJE</t>
  </si>
  <si>
    <t>VALOR</t>
  </si>
  <si>
    <t>Directivos docentes</t>
  </si>
  <si>
    <t>Administrativos</t>
  </si>
  <si>
    <t>CONCEPTO</t>
  </si>
  <si>
    <t>VALOR 
RECURSO/MES</t>
  </si>
  <si>
    <t>CANTIDAD DE DOCENTES</t>
  </si>
  <si>
    <t>MESES DEL CONTRATO</t>
  </si>
  <si>
    <t>TOTAL
RECURSO HUMANO</t>
  </si>
  <si>
    <t>TOTAL DEL CONTRATO</t>
  </si>
  <si>
    <t>CONCEPTOS</t>
  </si>
  <si>
    <t>SALARIOS</t>
  </si>
  <si>
    <t>PRESTACIONES SOCIALES</t>
  </si>
  <si>
    <t>AUXILIO DE
TRANSPORTE</t>
  </si>
  <si>
    <t xml:space="preserve">PRIMA DE 
ALIMENTACIÓN </t>
  </si>
  <si>
    <t>AUXILIO DE
MOVILIZACIÓN</t>
  </si>
  <si>
    <t>OTROS  RECARGOS</t>
  </si>
  <si>
    <t>CESANTÍAS 
(8,33%)</t>
  </si>
  <si>
    <t>INTERESES A
 LAS CESANTÍAS (1%)</t>
  </si>
  <si>
    <t>VACACIONES 
4,165%</t>
  </si>
  <si>
    <t>PRIMA DE 
SERVICIOS  (8,33%)</t>
  </si>
  <si>
    <t xml:space="preserve">DOTACIÓN (Vr. mensual) </t>
  </si>
  <si>
    <t>SEGURIDAD SOCIAL</t>
  </si>
  <si>
    <t>APORTES PARAFISCALES</t>
  </si>
  <si>
    <t>SENA</t>
  </si>
  <si>
    <t>TOTALES</t>
  </si>
  <si>
    <t>SALUD (8.5% equivalente
 al empleador)</t>
  </si>
  <si>
    <t>RIESGOS 
PROFESIO- NALES 0,522%</t>
  </si>
  <si>
    <t>PENSIÓN 
(12% equivalente al empleador)</t>
  </si>
  <si>
    <t>SENA 2%</t>
  </si>
  <si>
    <t>I.C.B.F.
 3%</t>
  </si>
  <si>
    <t>CAJA 
COMPENSA- CIÓN FAMILIAR (4%)</t>
  </si>
  <si>
    <t>CUOTA APRENDICES (1/20 SMLM/
MESES)</t>
  </si>
  <si>
    <t xml:space="preserve">COSTOS LABORALES MENSUALES DE CADA UNIDAD DE SERVICIO </t>
  </si>
  <si>
    <t xml:space="preserve">COSTOS DE OPERACIÓN Y ADMINISTRACIÓN </t>
  </si>
  <si>
    <t>CANTIDAD</t>
  </si>
  <si>
    <t>TOTAL ($)</t>
  </si>
  <si>
    <t xml:space="preserve">CARGOS </t>
  </si>
  <si>
    <t>SUBTOTAL</t>
  </si>
  <si>
    <t xml:space="preserve">% PROYECTADO </t>
  </si>
  <si>
    <t>% POR EL CARGO</t>
  </si>
  <si>
    <t>TOTAL</t>
  </si>
  <si>
    <t>COORDINADOR LICENCIADO</t>
  </si>
  <si>
    <t>LICENCIADOS</t>
  </si>
  <si>
    <t>PROFESIONAL</t>
  </si>
  <si>
    <t>NORMALISTAS</t>
  </si>
  <si>
    <t>ASEADORA</t>
  </si>
  <si>
    <t>CONSERJES</t>
  </si>
  <si>
    <t>SECRETARIAS</t>
  </si>
  <si>
    <t>CARGO</t>
  </si>
  <si>
    <t>SALUD</t>
  </si>
  <si>
    <t>PENSION</t>
  </si>
  <si>
    <t>POR DIA DE SS</t>
  </si>
  <si>
    <t>TOTAL DIAS</t>
  </si>
  <si>
    <t>TOTAL TIEMPO</t>
  </si>
  <si>
    <t>TOTAL PERSONAL</t>
  </si>
  <si>
    <t>TOTAL A PAGAR</t>
  </si>
  <si>
    <t>CESANTIAS Y VACACIONES</t>
  </si>
  <si>
    <t>CESANTIAS</t>
  </si>
  <si>
    <t>VACACIONES</t>
  </si>
  <si>
    <t>INTERESES CESANTIAS</t>
  </si>
  <si>
    <t xml:space="preserve">POR DIA </t>
  </si>
  <si>
    <t>COORDINADOR PROFESIONAL</t>
  </si>
  <si>
    <t>MUNICIPIO</t>
  </si>
  <si>
    <t>TOTAL VALOR</t>
  </si>
  <si>
    <t>2. Material educativo (Art. 2.3.1.3.1.5 numeral 13 literal b)</t>
  </si>
  <si>
    <t xml:space="preserve">1 RECURSO HUMANO (Art. 2.3.1.3.1.5. Numeral 13 literal a.)                           </t>
  </si>
  <si>
    <t>3. Gastos administrativos (Art. 2.3.1.3.1.5 numeral 13 literal c)</t>
  </si>
  <si>
    <t>Gastos administrativos</t>
  </si>
  <si>
    <t>Ley 100 del 93 Art. 284/ Articulo 69 decreto 806 de 1998</t>
  </si>
  <si>
    <t>OTROS PROCESOS ADMOS., CONTABLES, ETC.</t>
  </si>
  <si>
    <t>Aportes  Parafiscales</t>
  </si>
  <si>
    <t>COSTO ADM.</t>
  </si>
  <si>
    <t>CARGOS</t>
  </si>
  <si>
    <t>Parafiscales 9%</t>
  </si>
  <si>
    <t>PRIMA DE SERVICIOS 8.33%</t>
  </si>
  <si>
    <t>CUOTA APRENDIZ</t>
  </si>
  <si>
    <t>COSTOS ADMON MENSUAL</t>
  </si>
  <si>
    <t>DETALLE OTROS PROCESOS ADMOS., CONTABLES, ETC.</t>
  </si>
  <si>
    <t>SECUNDARIA</t>
  </si>
  <si>
    <t>MEDIA</t>
  </si>
  <si>
    <t>ESTUDIANTES SUBSIDIADOS</t>
  </si>
  <si>
    <t>PREESCOLAR</t>
  </si>
  <si>
    <t>TOTAL CONTRATO</t>
  </si>
  <si>
    <t>BONIFICACION</t>
  </si>
  <si>
    <t xml:space="preserve">1. RECURSO HUMANO        </t>
  </si>
  <si>
    <t>2. MATERIAL EDUCATIVO</t>
  </si>
  <si>
    <t xml:space="preserve">VALOR UNITARIO </t>
  </si>
  <si>
    <t xml:space="preserve">N° ESTUDIANTES </t>
  </si>
  <si>
    <t xml:space="preserve">TOTAL </t>
  </si>
  <si>
    <t xml:space="preserve">3. GASTOS ADMINISTRATIVOS           </t>
  </si>
  <si>
    <t>PROMEDIO MENSUAL</t>
  </si>
  <si>
    <t>%</t>
  </si>
  <si>
    <t>TOTAL CANT</t>
  </si>
  <si>
    <t>COSTOS ADMON MESES DEL CONTRATO (% que se carga al contrato)</t>
  </si>
  <si>
    <t>MATERIAL EDUCATIVO</t>
  </si>
  <si>
    <t>MATERIAL EDUCATIVO (ART 2.3.1.3.1.5 NUMERAL 13 LITERAL C)</t>
  </si>
  <si>
    <t>GASTOS ADMINISTRATIVOS</t>
  </si>
  <si>
    <t>VACACIONES 
4,17%</t>
  </si>
  <si>
    <t>*** ENVIOS, TRANSPORTES Y FLETES</t>
  </si>
  <si>
    <t>*** CELULAR OFICINA</t>
  </si>
  <si>
    <t>*** SOPORTE SOFTWARE</t>
  </si>
  <si>
    <t>*** MANTENIMIENTO OFICINA</t>
  </si>
  <si>
    <t>*** PAPELERIA Y ELEMENTO DE OFICINA</t>
  </si>
  <si>
    <t>*** ELEMENTOS DE ASEO</t>
  </si>
  <si>
    <t>***RECARGA DE CELULAR DIRECTIVOS DOCENTES</t>
  </si>
  <si>
    <t>COSTO ADMON 10 MESES CONTRATO</t>
  </si>
  <si>
    <t>VALOR/MES 2021
($)</t>
  </si>
  <si>
    <t>*** ALMACENAMIENTO DE DATOS EN LA NUBE Y DOMINIO DE INTERNET</t>
  </si>
  <si>
    <t>ASIGN. BASE POR UNIDAD DE SERVICIO PARA  2021</t>
  </si>
  <si>
    <t>ASIGN. BASE POR UNIDAD DE SERVICIO PARA UN MES 2021</t>
  </si>
  <si>
    <t>Docentes</t>
  </si>
  <si>
    <t>COORDINADOR NORMALISTA</t>
  </si>
  <si>
    <t>TECNÓLOGO</t>
  </si>
  <si>
    <t xml:space="preserve">*** ARRENDAMIENTO SEDE </t>
  </si>
  <si>
    <t>OFERTA DE UNIDADES REQUERIDAS PARA LA ADMINISTRACIÓN DE LA PRESTACIÓN DEL SERVICIO EDUCATIVO CON EL FIN DE ESCOLARIZAR  JÓVENES Y ADULTOS EN ESTABLECIMIENTOS EDUCATIVOS OFICIALES.</t>
  </si>
  <si>
    <t>contrato 18 enero a 17 noviembre 2022</t>
  </si>
  <si>
    <t>Derechos académicos y servicios complementarios</t>
  </si>
  <si>
    <t>* Otros procesos administrativos y contables   (Director general, coordinadores zonales, contador, auxiliares administrativos: salarios y prestaciones).</t>
  </si>
  <si>
    <t>* Gastos médicos y de laboratorio.</t>
  </si>
  <si>
    <t>* Capacitación docente.</t>
  </si>
  <si>
    <t>* Gastos generales de oficina. (Envíos, transportes y fletes, celular oficina, soporte software, papelería y elementos de oficina, elementos de aseo, recargas celulares de los coordinadores zonales).</t>
  </si>
  <si>
    <t>* Actividades culturales y deportivas.</t>
  </si>
  <si>
    <t>*  Servicio de procesamiento de datos oficina principal.</t>
  </si>
  <si>
    <t>* Elementos de bioseguridad</t>
  </si>
  <si>
    <t>Otros: Cuáles?</t>
  </si>
  <si>
    <t>Para diligenciar  este documento tenga encuenta lo siguiente:</t>
  </si>
  <si>
    <t>*        Se debe proyectar el costo de los docentes, basado en el decreto de salarios de los docentes escalafonados en el decreto 2277 de 1.979.</t>
  </si>
  <si>
    <t>*        Si la canasta básica más el retorno presentada en la propuesta  es superior al presupuesto  oficial presentado por el Departamento de Antioquia, se rechaza la propuesta.</t>
  </si>
  <si>
    <t>*        Si su propuesta  no incluye algunos de los componentes descritos no diligencie la casilla correspondiente.</t>
  </si>
  <si>
    <t>*        Para las diferentes adquisiciones a realizar en el marco del contrato se deberá anexar por lo menos tres cotizaciones a fin de determinar el valor establecido para la canasta. Se deben anexar las cotizaciones y el respectivo cuadro comparativo de las mismas.</t>
  </si>
  <si>
    <t>Declaro bajo gravedad de juramento que la información contenida en este formato y en los documentos adjuntos es verdadera, y autoriza al departamento de Antioquia para que la verifique en cualquier momento.</t>
  </si>
  <si>
    <t>* Gastos Administrativos</t>
  </si>
  <si>
    <t>Representante legal:</t>
  </si>
  <si>
    <t>Cantidad por beneficiario</t>
  </si>
  <si>
    <t>Valor total</t>
  </si>
  <si>
    <t>Valor unitario</t>
  </si>
  <si>
    <t>Total</t>
  </si>
  <si>
    <t>Total beneficiarios</t>
  </si>
  <si>
    <t>Cantidad total</t>
  </si>
  <si>
    <t>4. Gastos Generales</t>
  </si>
  <si>
    <t>Servicios públicos (entidadades con edificio propio)</t>
  </si>
  <si>
    <t>Reparaciones, mantenimiento (entidades con edificio propio)</t>
  </si>
  <si>
    <t>Otros gastos. ¿cuáles?</t>
  </si>
  <si>
    <t>4. Gastos generales</t>
  </si>
  <si>
    <t>GASTOS GENERALES</t>
  </si>
  <si>
    <t>Arrendamiento de planta física</t>
  </si>
  <si>
    <t>RECTOR</t>
  </si>
  <si>
    <t>* Gastos de viaje (administrativos, directivos, docentes)</t>
  </si>
  <si>
    <t xml:space="preserve">COSTOS DE PROPUESTA PARA ATENDER EDUCACIÓN FORMAL REGULAR  </t>
  </si>
  <si>
    <t>5 . Canasta Educativa complementaria. (Art. 2.3.1.3.1.5 numeral 14 literal a - b)</t>
  </si>
  <si>
    <t>4. GASTOS GENERALES</t>
  </si>
  <si>
    <t>5. CANASTA COMPLEMENTARIA</t>
  </si>
  <si>
    <t>6. Retorno del contratista</t>
  </si>
  <si>
    <t>RESUMEN DE COSTOS  DE PROPUESTA PARA ATENDER LA ESCOLARIZACIÓN DE ESTUDIANTES DE EDUCACIÓN FOERMAL REGULAR</t>
  </si>
  <si>
    <t>GRATUIDAD</t>
  </si>
  <si>
    <t>Gratuidad (Art 2.3.1.3.2.5 Numeral 3)</t>
  </si>
  <si>
    <t>DETALLE DE LA GRATUIDAD</t>
  </si>
  <si>
    <t>DERECHOS ACADÉMICOS Y SERVICIOS COMPLEMENTARIOS (GRATUIDAD)</t>
  </si>
  <si>
    <t>Acciones de mejoramiento de la gestión académica enmarcada en los planes de mejoramiento.</t>
  </si>
  <si>
    <t>Ampliación, mantenimiento y adecuación de los establecimientos educativos oficiales.</t>
  </si>
  <si>
    <t>Funcionamiento de los establecimientos educativos oficiales, con excepción de los servicios públicos.</t>
  </si>
  <si>
    <t>* Derechos académicos y servicios complementarios (gratuidad)</t>
  </si>
  <si>
    <t>GASTOS GENERALES DE OFICINA</t>
  </si>
  <si>
    <t>Material bibliográfico de uso común</t>
  </si>
  <si>
    <t>Material didáctico</t>
  </si>
  <si>
    <t>Material tecnológico de uso común.</t>
  </si>
  <si>
    <t>Elementos de papelería para el desarrollo de las actividades académicas de los estudiantes.</t>
  </si>
  <si>
    <t>Elementos de papelería para las labores pedagógicas de los docentes.</t>
  </si>
  <si>
    <t>Estrategias de permanencia</t>
  </si>
  <si>
    <t>Profesionales de apoyo</t>
  </si>
  <si>
    <t>profesionales de apoyo</t>
  </si>
  <si>
    <t>Canasta complementaria</t>
  </si>
  <si>
    <t>SEGURIDAD SOCIAL A DICIEMBRE 2022</t>
  </si>
  <si>
    <t>TOTAL SEGURIDAD SOCIAL DICIEMBRE 2022</t>
  </si>
  <si>
    <t>OFERTA DE UNIDADES REQUERIDAS PARA LA ADMINISTRACIÓN DE LA PRETACIÓN DEL SERVICIO EDUCATIVO CON EL FIN DE ESCOLARIZAR NIÑOS, NIÑAS Y JÓVENES EN ESTABLECIMIENTOS EDUCATIVOS PRIVADOS MEDIANTE CONTRATACIÓN</t>
  </si>
  <si>
    <t xml:space="preserve">6. RETORNO DEL CONTRATISTA      </t>
  </si>
  <si>
    <t>PRIMARIA</t>
  </si>
  <si>
    <t>Recurso humano docente y directivo docente.</t>
  </si>
  <si>
    <t>78% - 82%</t>
  </si>
  <si>
    <t>Material Educativo</t>
  </si>
  <si>
    <t>1% - 2%</t>
  </si>
  <si>
    <t>6% - 8%</t>
  </si>
  <si>
    <t>*  Gastos administrativos</t>
  </si>
  <si>
    <t>* Otros procesos administrativos y contables.</t>
  </si>
  <si>
    <t>Gastos generales</t>
  </si>
  <si>
    <t xml:space="preserve">Total canasta </t>
  </si>
  <si>
    <t>Observaciones:</t>
  </si>
  <si>
    <t>* Cualquier porcentaje mayor o menor a los antes expuestos debe ser debidamente soportado.</t>
  </si>
  <si>
    <t>* La sumatoria de los componentes deber ser igual al 100%</t>
  </si>
  <si>
    <t xml:space="preserve">*   Coordinador zonal </t>
  </si>
  <si>
    <t>*  Tesorero</t>
  </si>
  <si>
    <t>*   Asesor pedagógico</t>
  </si>
  <si>
    <t>*  Auxiliar contable / auxiliar de nómina</t>
  </si>
  <si>
    <t>*  Profesional de recurso humano.</t>
  </si>
  <si>
    <t>*  Analista de sistemas / comunicaciones y sistemas.</t>
  </si>
  <si>
    <t xml:space="preserve">*  Oficios varios </t>
  </si>
  <si>
    <t>*  Almacenista</t>
  </si>
  <si>
    <t>*  Técnico operativo SIMAT / Secretaria administrativa</t>
  </si>
  <si>
    <t>VALOR/MES 2022
($)</t>
  </si>
  <si>
    <t>Otros procesos administrativos y contables:</t>
  </si>
  <si>
    <t>así:</t>
  </si>
  <si>
    <t>*    Coordinador general o Director general.</t>
  </si>
  <si>
    <t>*  Auxiliar administrativo</t>
  </si>
  <si>
    <t>Al momento de elaborar la canasta se recomienda tener en cuenta la siguiente composición porcentual entre sus diferentes componentes y rubros, los cuales podrán variar según  el contexto y realidad del respectivo contratista.</t>
  </si>
  <si>
    <t>Ejemplo,  para recurso humano se recomienda moverse entre el 78% y el 82% del total de la canasta, ubicándose en la base quien presente por ejemplo un porcentaje mayor de normalistas y más cerca al techo si el porcentaje mayor es de licenciados. También puede ubicarse más cerca a la base aquella entidad que presente una metodología flexible con presencia de docentes tutores que se apoyan en material educativo, en tanto que estarán más cerca al techo si se propone una educación formal regular presencial 100%.</t>
  </si>
  <si>
    <t>Canasta Complementaria</t>
  </si>
  <si>
    <t>Retorno del Contratista</t>
  </si>
  <si>
    <t>Entre</t>
  </si>
  <si>
    <t>Hasta</t>
  </si>
  <si>
    <t>Hasta  3%</t>
  </si>
  <si>
    <t>Hasta  2,8%</t>
  </si>
  <si>
    <t>Hasta  2,2%</t>
  </si>
  <si>
    <t xml:space="preserve">   </t>
  </si>
  <si>
    <t>* Si hay un valor porcentual  menor en recurso humano por tener metodología flexible se podrá aumentar el valor del material didáctico por contener este los módulos o textos que apoyan la labor del docente.</t>
  </si>
  <si>
    <t>* Si no se brinda canasta complementaria este porcentaje podrá ser aumentado en material didáctico o en   gastos generales o distribuido entre ambos según la necesidad identificada.</t>
  </si>
  <si>
    <t>* Aprendices SENA</t>
  </si>
  <si>
    <t>Se sugiere en la medida de lo posible y que los perfiles de los aprendices lo permita, que éstos apoyen algunas actividades propias del contrato en labores de auxiliares por ejemplo de contabilidad, de nómina, de sistemas, etc., lo cual podría favorecer la optimización de este recurso en beneficio del contrato.</t>
  </si>
  <si>
    <t>SALARIOS PROYECTADOS</t>
  </si>
  <si>
    <t xml:space="preserve">DETALLES RUBROS ADMNISTRACIÓN </t>
  </si>
  <si>
    <t xml:space="preserve">DETALLE DEL DETALLE RUBROS ADMNISTRACIÓN </t>
  </si>
  <si>
    <t>CANASTA CONSOLIDADA</t>
  </si>
  <si>
    <t>* Si su propuesta  no incluye algunos de los componentes descritos no diligencie la casilla correspondiente.</t>
  </si>
  <si>
    <t>*  Si la canasta básica más el retorno presentada en la propuesta  es superior al presupuesto  oficial presentado por el Departamento de Antioquia, se rechaza la propuesta.</t>
  </si>
  <si>
    <t>*  Se debe proyectar el costo de los docentes, basado en el decreto de salarios de los docentes escalafonados en el decreto 2277 de 1.979.</t>
  </si>
  <si>
    <t>*  Diligencie los costos con valores para el 2021 ya que para contrataciones que eventualmente se realicen en años subsiguientes se ajustarán de acuerdo a normas legales</t>
  </si>
  <si>
    <t>*  Para las diferentes adquisiciones a realizar en el marco del contrato se deberá anexar por lo menos tres cotizaciones a fin de determinar el valor establecido para la canasta. Se deben anexar las cotizaciones y el respectivo cuadro comparativo de las mismas.</t>
  </si>
  <si>
    <r>
      <t xml:space="preserve">* </t>
    </r>
    <r>
      <rPr>
        <sz val="11"/>
        <color indexed="8"/>
        <rFont val="Calibri"/>
        <family val="2"/>
        <scheme val="minor"/>
      </rPr>
      <t>El personal docente y directivo docente vinculado por el contratista deberá cumplir con los requisitos de experiencia y formación académica establecidos para las convocatorias de concurso de méritos que realiza el estado, para vinculación de educadores oficiales.</t>
    </r>
  </si>
  <si>
    <t>* El material educativo deberá estar acorde con los enfoques, contenido y metodología del modelo propuesto.</t>
  </si>
  <si>
    <t>Declarar bajo gravedad de juramento que la información contenida en este formato y en los documentos adjuntos es verdadera, y autoriza al departamento de Antioquia para que la verifique en cualquier momento.</t>
  </si>
  <si>
    <t>LINEAMIENTOS GENERALES COMPOSICIÓN PORCENTUAL DE LA CANASTA</t>
  </si>
  <si>
    <t>* El retorno del contratista se calcula sobre los componentes de la canasta antes del retorno y  corresponde al 10% de la suma de los componentes , y equivalente al 9,1% del monto total de la canasta.</t>
  </si>
  <si>
    <t>En este rubro las entidades contratistas presentan el recurso humano que apoya las labores administrativas para lo cual se solicita estandarizar los cargos de las diferentes entidades que cumplen funciones similares</t>
  </si>
  <si>
    <t>Servicios públicos (entidades con edificio propio)</t>
  </si>
  <si>
    <t>Dotación pedagógica de establecimientos educativos: mobiliario, textos, bibliotecas, materiales didácticos y audiovisuales.</t>
  </si>
  <si>
    <t>GASTOS DE VIAJES (Ambos.,dir.,doc.)</t>
  </si>
  <si>
    <r>
      <t>*</t>
    </r>
    <r>
      <rPr>
        <sz val="14"/>
        <color indexed="8"/>
        <rFont val="Calibri"/>
        <family val="2"/>
        <scheme val="minor"/>
      </rPr>
      <t>                      El personal docente y directivo docente vinculado por el contratista deberá cumplir con los requisitos de experiencia y formación académica establecidos para las convocatorias de concurso de méritos que realiza el estado, para vinculación de educadores oficiales.</t>
    </r>
  </si>
  <si>
    <r>
      <rPr>
        <sz val="14"/>
        <color indexed="8"/>
        <rFont val="Calibri"/>
        <family val="2"/>
        <scheme val="minor"/>
      </rPr>
      <t>*                         El material educativo deberá estar acorde con los enfoques, contenido y metodología del modelo propuesto.</t>
    </r>
  </si>
  <si>
    <t>AÑO 2022</t>
  </si>
  <si>
    <t xml:space="preserve">AÑO 2022 </t>
  </si>
  <si>
    <t>*         Diligencie los costos con valores para el 2.022 ya que para contrataciones que eventualmente se realicen en años subsiguientes se ajustarán de acuerdo a normas legales</t>
  </si>
  <si>
    <t>PROPUESTA ECONÓMICA</t>
  </si>
  <si>
    <t>*Si el total de la canasta básica, más la complementaria, más el retorno presentada en la propuesta  es superior a la resolución  aprobada para la Institución educativa  que ofrece prestar el servicio  educativo o superior a la tipología  establecida para el Departamento de Antioquia, no se habilita el proponenete interesado.</t>
  </si>
  <si>
    <r>
      <t>*</t>
    </r>
    <r>
      <rPr>
        <sz val="7"/>
        <color theme="1"/>
        <rFont val="Arial"/>
        <family val="2"/>
      </rPr>
      <t xml:space="preserve">        </t>
    </r>
    <r>
      <rPr>
        <sz val="11"/>
        <color theme="1"/>
        <rFont val="Arial"/>
        <family val="2"/>
      </rPr>
      <t>Se debe proyectar el costo de los docentes, basado en el decreto de salarios de los docentes escalafonados en el decreto 2277 de 1.979.</t>
    </r>
  </si>
  <si>
    <r>
      <t>*</t>
    </r>
    <r>
      <rPr>
        <sz val="7"/>
        <color theme="1"/>
        <rFont val="Arial"/>
        <family val="2"/>
      </rPr>
      <t xml:space="preserve">         </t>
    </r>
    <r>
      <rPr>
        <sz val="11"/>
        <color theme="1"/>
        <rFont val="Arial"/>
        <family val="2"/>
      </rPr>
      <t xml:space="preserve">Diligencie los costos con valores para el </t>
    </r>
    <r>
      <rPr>
        <u/>
        <sz val="11"/>
        <color theme="1"/>
        <rFont val="Arial"/>
        <family val="2"/>
      </rPr>
      <t>2.022</t>
    </r>
    <r>
      <rPr>
        <sz val="11"/>
        <color theme="1"/>
        <rFont val="Arial"/>
        <family val="2"/>
      </rPr>
      <t xml:space="preserve"> ya que para contrataciones que eventualmente se realicen en años subsiguientes se ajustarán de acuerdo a normas legales</t>
    </r>
  </si>
  <si>
    <t>* Para las diferentes adquisiciones a realizar en el marco del contrato se deberá anexar por lo menos tres cotizaciones a fin de determinar el valor establecido para la canasta. Se deben anexar las cotizaciones y el respectivo cuadro comparativo de las mismas.</t>
  </si>
  <si>
    <t>CANASTA PARA EDUCACIÓN PREESCOLAR</t>
  </si>
  <si>
    <t>Concepto</t>
  </si>
  <si>
    <t>Costo mensual</t>
  </si>
  <si>
    <t>Costo total alumno/año</t>
  </si>
  <si>
    <t>A. Componentes de la canasta básica</t>
  </si>
  <si>
    <t>1. Recurso humano</t>
  </si>
  <si>
    <t>* Directivos docentes</t>
  </si>
  <si>
    <t>* Docentes</t>
  </si>
  <si>
    <t>* Administrativos</t>
  </si>
  <si>
    <t>2. Material educativo</t>
  </si>
  <si>
    <t>Preescolar</t>
  </si>
  <si>
    <t>3. Gastos administrativos</t>
  </si>
  <si>
    <t>4. Gastos generales.</t>
  </si>
  <si>
    <t>Total costo de la canasta básica por alumno/año</t>
  </si>
  <si>
    <t>B. Componentes de la canasta educativa complementaria.</t>
  </si>
  <si>
    <t>Total del costo complementario de la canasta por alumno / año.</t>
  </si>
  <si>
    <t>C. Retorno del contratista.</t>
  </si>
  <si>
    <t>Total retorno del contratista.</t>
  </si>
  <si>
    <t>TOTAL COSTO POR ALUMNO / AÑO. (Costo básico + costo complementario + retorno)</t>
  </si>
  <si>
    <t>CANASTA PARA EDUCACIÓN BÁSICA PRIMARIA</t>
  </si>
  <si>
    <t>CANASTA PARA EDUCACIÓN BÁSICA SECUNDARIA</t>
  </si>
  <si>
    <t>Reglas a tener en cuenta en la conformación de la canasta:</t>
  </si>
  <si>
    <t>* El personal docente y  directivo docente vinculado por el contratista  deberá cumplir  con los requisitos de experiencia  y formación académica  establecidos para las convocatorias de  concurso de méritos que realiza el estado, para la vinculación de educadores oficiales.</t>
  </si>
  <si>
    <t>* El material educativo deberá estar acorde  con los enfoques, contenidos y metodología de las diferentes áreas del currículo, así como el PEI o el PEC.</t>
  </si>
  <si>
    <t>Declaro bajo la gravedad de juramento que la información contenida en este formato y en los documentos adjuntos es verdadera, y autorizo al Departamento de Antioquia para que la verifique en cualquier momento.</t>
  </si>
  <si>
    <t>Firma del representante legal:___________________________________________________________________</t>
  </si>
  <si>
    <t>Cédula de ciudadanía: ____________________________________ de  ___________________________________</t>
  </si>
  <si>
    <t>Resumen de costos  de propuesta  para atender escolarización de adultos CLEI I</t>
  </si>
  <si>
    <t>Valor recurso mes</t>
  </si>
  <si>
    <t>Cantidad de personas</t>
  </si>
  <si>
    <t>Meses del contrato</t>
  </si>
  <si>
    <r>
      <t>Ley 100 del 93 art. 284/ art. 69 decreto 806 de 1998 8 seg social dic y cesantías, intereses, vacaciones</t>
    </r>
    <r>
      <rPr>
        <b/>
        <sz val="11"/>
        <color theme="1"/>
        <rFont val="Arial"/>
        <family val="2"/>
      </rPr>
      <t>)</t>
    </r>
  </si>
  <si>
    <t>Total propuesta</t>
  </si>
  <si>
    <t>Coordinador licenciado</t>
  </si>
  <si>
    <t>Coordinador normalista</t>
  </si>
  <si>
    <t>Licenciado</t>
  </si>
  <si>
    <t>Profesional</t>
  </si>
  <si>
    <t>Normalista</t>
  </si>
  <si>
    <t>Tecnólogo</t>
  </si>
  <si>
    <t>Aseadora</t>
  </si>
  <si>
    <t>Conserje</t>
  </si>
  <si>
    <t>Secretaria</t>
  </si>
  <si>
    <t>2. material educativo</t>
  </si>
  <si>
    <t>5. retorno del contratista.</t>
  </si>
  <si>
    <t>Primaria</t>
  </si>
  <si>
    <t>Secundaria</t>
  </si>
  <si>
    <t>CANASTA PARA EDUCACIÓN MEDIA</t>
  </si>
  <si>
    <t>Educación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</si>
</sst>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1" formatCode="_-* #,##0_-;\-* #,##0_-;_-* &quot;-&quot;_-;_-@_-"/>
    <numFmt numFmtId="43" formatCode="_-* #,##0.00_-;\-* #,##0.00_-;_-* &quot;-&quot;??_-;_-@_-"/>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 * #,##0.00_ ;_ * \-#,##0.00_ ;_ * &quot;-&quot;??_ ;_ @_ "/>
    <numFmt numFmtId="169" formatCode="_ * #,##0_ ;_ * \-#,##0_ ;_ * &quot;-&quot;??_ ;_ @_ "/>
    <numFmt numFmtId="170" formatCode="_(* #,##0_);_(* \(#,##0\);_(* &quot;-&quot;??_);_(@_)"/>
    <numFmt numFmtId="171" formatCode="_ [$€-2]\ * #,##0.00_ ;_ [$€-2]\ * \-#,##0.00_ ;_ [$€-2]\ * &quot;-&quot;??_ "/>
    <numFmt numFmtId="172" formatCode="_-* #,##0\ _P_t_s_-;\-* #,##0\ _P_t_s_-;_-* &quot;-&quot;??\ _P_t_s_-;_-@_-"/>
    <numFmt numFmtId="173" formatCode="_ * #,##0.0_ ;_ * \-#,##0.0_ ;_ * &quot;-&quot;??_ ;_ @_ "/>
    <numFmt numFmtId="174" formatCode="0.000"/>
    <numFmt numFmtId="175" formatCode="0.0"/>
    <numFmt numFmtId="176" formatCode="#,##0.00_ ;[Red]\-#,##0.00\ "/>
    <numFmt numFmtId="177" formatCode="#,##0_ ;[Red]\-#,##0\ "/>
    <numFmt numFmtId="178" formatCode="#,##0.0_ ;[Red]\-#,##0.0\ "/>
    <numFmt numFmtId="179" formatCode="_-* #,##0_-;\-* #,##0_-;_-* &quot;-&quot;??_-;_-@_-"/>
    <numFmt numFmtId="180" formatCode="#,##0.00;[Red]#,##0.00"/>
    <numFmt numFmtId="181" formatCode="0.0%"/>
    <numFmt numFmtId="182" formatCode="#,##0.000000000000000_ ;[Red]\-#,##0.000000000000000\ "/>
    <numFmt numFmtId="183" formatCode="_(* #,##0.0_);_(* \(#,##0.0\);_(* &quot;-&quot;_);_(@_)"/>
    <numFmt numFmtId="184" formatCode="_(* #,##0.000_);_(* \(#,##0.000\);_(* &quot;-&quot;_);_(@_)"/>
  </numFmts>
  <fonts count="39" x14ac:knownFonts="1">
    <font>
      <sz val="11"/>
      <color theme="1"/>
      <name val="Calibri"/>
      <family val="2"/>
      <scheme val="minor"/>
    </font>
    <font>
      <sz val="10"/>
      <name val="Arial"/>
      <family val="2"/>
    </font>
    <font>
      <sz val="11"/>
      <color indexed="8"/>
      <name val="Calibri"/>
      <family val="2"/>
    </font>
    <font>
      <sz val="9"/>
      <color indexed="8"/>
      <name val="Arial Narrow"/>
      <family val="2"/>
    </font>
    <font>
      <sz val="11"/>
      <color theme="1"/>
      <name val="Calibri"/>
      <family val="2"/>
      <scheme val="minor"/>
    </font>
    <font>
      <sz val="11"/>
      <color theme="1"/>
      <name val="Arial Black"/>
      <family val="2"/>
    </font>
    <font>
      <b/>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0"/>
      <color theme="1"/>
      <name val="Calibri"/>
      <family val="2"/>
      <scheme val="minor"/>
    </font>
    <font>
      <sz val="10"/>
      <color theme="1"/>
      <name val="Calibri"/>
      <family val="2"/>
      <scheme val="minor"/>
    </font>
    <font>
      <sz val="12"/>
      <name val="Calibri"/>
      <family val="2"/>
      <scheme val="minor"/>
    </font>
    <font>
      <b/>
      <sz val="14"/>
      <name val="Calibri"/>
      <family val="2"/>
      <scheme val="minor"/>
    </font>
    <font>
      <b/>
      <sz val="8"/>
      <name val="Calibri"/>
      <family val="2"/>
      <scheme val="minor"/>
    </font>
    <font>
      <b/>
      <sz val="11"/>
      <name val="Calibri"/>
      <family val="2"/>
      <scheme val="minor"/>
    </font>
    <font>
      <sz val="11"/>
      <name val="Calibri"/>
      <family val="2"/>
      <scheme val="minor"/>
    </font>
    <font>
      <b/>
      <sz val="14"/>
      <color theme="1"/>
      <name val="Calibri"/>
      <family val="2"/>
      <scheme val="minor"/>
    </font>
    <font>
      <b/>
      <sz val="16"/>
      <color theme="1"/>
      <name val="Calibri"/>
      <family val="2"/>
      <scheme val="minor"/>
    </font>
    <font>
      <b/>
      <sz val="16"/>
      <name val="Calibri"/>
      <family val="2"/>
      <scheme val="minor"/>
    </font>
    <font>
      <sz val="11"/>
      <color indexed="8"/>
      <name val="Calibri"/>
      <family val="2"/>
      <scheme val="minor"/>
    </font>
    <font>
      <b/>
      <sz val="18"/>
      <name val="Calibri"/>
      <family val="2"/>
      <scheme val="minor"/>
    </font>
    <font>
      <b/>
      <sz val="11"/>
      <color rgb="FFFF0000"/>
      <name val="Calibri"/>
      <family val="2"/>
      <scheme val="minor"/>
    </font>
    <font>
      <b/>
      <sz val="10"/>
      <name val="Calibri"/>
      <family val="2"/>
      <scheme val="minor"/>
    </font>
    <font>
      <sz val="10"/>
      <name val="Calibri"/>
      <family val="2"/>
      <scheme val="minor"/>
    </font>
    <font>
      <sz val="9"/>
      <color theme="1"/>
      <name val="Calibri"/>
      <family val="2"/>
      <scheme val="minor"/>
    </font>
    <font>
      <b/>
      <sz val="20"/>
      <name val="Calibri"/>
      <family val="2"/>
      <scheme val="minor"/>
    </font>
    <font>
      <sz val="14"/>
      <name val="Calibri"/>
      <family val="2"/>
      <scheme val="minor"/>
    </font>
    <font>
      <b/>
      <sz val="9"/>
      <name val="Calibri"/>
      <family val="2"/>
      <scheme val="minor"/>
    </font>
    <font>
      <b/>
      <sz val="15"/>
      <name val="Calibri"/>
      <family val="2"/>
      <scheme val="minor"/>
    </font>
    <font>
      <b/>
      <sz val="13"/>
      <name val="Calibri"/>
      <family val="2"/>
      <scheme val="minor"/>
    </font>
    <font>
      <b/>
      <sz val="16"/>
      <color rgb="FFFF0000"/>
      <name val="Calibri"/>
      <family val="2"/>
      <scheme val="minor"/>
    </font>
    <font>
      <sz val="14"/>
      <color theme="1"/>
      <name val="Calibri"/>
      <family val="2"/>
      <scheme val="minor"/>
    </font>
    <font>
      <sz val="14"/>
      <color indexed="8"/>
      <name val="Calibri"/>
      <family val="2"/>
      <scheme val="minor"/>
    </font>
    <font>
      <b/>
      <sz val="11"/>
      <color theme="1"/>
      <name val="Arial"/>
      <family val="2"/>
    </font>
    <font>
      <sz val="11"/>
      <color theme="1"/>
      <name val="Arial"/>
      <family val="2"/>
    </font>
    <font>
      <sz val="7"/>
      <color theme="1"/>
      <name val="Arial"/>
      <family val="2"/>
    </font>
    <font>
      <u/>
      <sz val="11"/>
      <color theme="1"/>
      <name val="Arial"/>
      <family val="2"/>
    </font>
    <font>
      <b/>
      <sz val="8"/>
      <color theme="1"/>
      <name val="Arial"/>
      <family val="2"/>
    </font>
  </fonts>
  <fills count="9">
    <fill>
      <patternFill patternType="none"/>
    </fill>
    <fill>
      <patternFill patternType="gray125"/>
    </fill>
    <fill>
      <patternFill patternType="solid">
        <fgColor rgb="FFD9D9D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88">
    <xf numFmtId="0" fontId="0" fillId="0" borderId="0"/>
    <xf numFmtId="171" fontId="1"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67" fontId="4" fillId="0" borderId="0" applyFont="0" applyFill="0" applyBorder="0" applyAlignment="0" applyProtection="0"/>
    <xf numFmtId="0" fontId="1" fillId="0" borderId="0" applyFill="0" applyBorder="0" applyAlignment="0" applyProtection="0"/>
    <xf numFmtId="170" fontId="1" fillId="0" borderId="0" applyFill="0" applyBorder="0" applyAlignment="0" applyProtection="0"/>
    <xf numFmtId="173" fontId="1" fillId="0" borderId="0" applyFont="0" applyFill="0" applyBorder="0" applyAlignment="0" applyProtection="0"/>
    <xf numFmtId="0" fontId="1"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 fillId="0" borderId="0"/>
    <xf numFmtId="0" fontId="2" fillId="0" borderId="0"/>
    <xf numFmtId="0" fontId="4" fillId="0" borderId="0"/>
    <xf numFmtId="0" fontId="4" fillId="0" borderId="0"/>
    <xf numFmtId="0" fontId="5"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9" fontId="3" fillId="2" borderId="0" applyBorder="0" applyProtection="0">
      <alignment horizontal="left" vertical="top" wrapText="1"/>
    </xf>
    <xf numFmtId="41" fontId="4" fillId="0" borderId="0" applyFont="0" applyFill="0" applyBorder="0" applyAlignment="0" applyProtection="0"/>
  </cellStyleXfs>
  <cellXfs count="556">
    <xf numFmtId="0" fontId="0" fillId="0" borderId="0" xfId="0"/>
    <xf numFmtId="0" fontId="7"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177" fontId="8" fillId="0" borderId="4" xfId="0" applyNumberFormat="1" applyFont="1" applyBorder="1" applyAlignment="1">
      <alignment horizontal="center" vertical="center" wrapText="1"/>
    </xf>
    <xf numFmtId="177" fontId="9" fillId="3" borderId="4" xfId="0" applyNumberFormat="1" applyFont="1" applyFill="1" applyBorder="1" applyAlignment="1">
      <alignment horizontal="center" wrapText="1"/>
    </xf>
    <xf numFmtId="177" fontId="9" fillId="3" borderId="4" xfId="0" applyNumberFormat="1" applyFont="1" applyFill="1" applyBorder="1" applyAlignment="1">
      <alignment horizontal="center" vertical="center" wrapText="1"/>
    </xf>
    <xf numFmtId="177" fontId="8" fillId="4" borderId="4" xfId="0" applyNumberFormat="1" applyFont="1" applyFill="1" applyBorder="1" applyAlignment="1">
      <alignment horizontal="center" wrapText="1"/>
    </xf>
    <xf numFmtId="177" fontId="8" fillId="4" borderId="4" xfId="0" applyNumberFormat="1" applyFont="1" applyFill="1" applyBorder="1" applyAlignment="1">
      <alignment horizontal="center" vertical="center" wrapText="1"/>
    </xf>
    <xf numFmtId="177" fontId="8" fillId="5" borderId="4" xfId="0" applyNumberFormat="1" applyFont="1" applyFill="1" applyBorder="1" applyAlignment="1">
      <alignment horizontal="center" wrapText="1"/>
    </xf>
    <xf numFmtId="177" fontId="8" fillId="5" borderId="4" xfId="0" applyNumberFormat="1" applyFont="1" applyFill="1" applyBorder="1" applyAlignment="1">
      <alignment horizontal="center" vertical="center" wrapText="1"/>
    </xf>
    <xf numFmtId="177" fontId="8" fillId="6" borderId="4" xfId="0" applyNumberFormat="1" applyFont="1" applyFill="1" applyBorder="1" applyAlignment="1">
      <alignment horizontal="center" wrapText="1"/>
    </xf>
    <xf numFmtId="177" fontId="8" fillId="6" borderId="4" xfId="0" applyNumberFormat="1" applyFont="1" applyFill="1" applyBorder="1" applyAlignment="1">
      <alignment horizontal="center" vertical="center" wrapText="1"/>
    </xf>
    <xf numFmtId="177" fontId="10" fillId="0" borderId="4" xfId="0" applyNumberFormat="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177" fontId="8" fillId="0" borderId="4" xfId="0" applyNumberFormat="1" applyFont="1" applyFill="1" applyBorder="1" applyAlignment="1">
      <alignment vertical="center" wrapText="1"/>
    </xf>
    <xf numFmtId="177" fontId="7" fillId="7" borderId="4" xfId="3" applyNumberFormat="1" applyFont="1" applyFill="1" applyBorder="1" applyAlignment="1">
      <alignment horizontal="center"/>
    </xf>
    <xf numFmtId="177" fontId="7" fillId="0" borderId="4" xfId="31" applyNumberFormat="1" applyFont="1" applyBorder="1" applyAlignment="1">
      <alignment vertical="center"/>
    </xf>
    <xf numFmtId="177" fontId="7" fillId="0" borderId="4" xfId="0" applyNumberFormat="1" applyFont="1" applyFill="1" applyBorder="1" applyAlignment="1">
      <alignment horizontal="center" vertical="center"/>
    </xf>
    <xf numFmtId="177" fontId="11" fillId="0" borderId="4" xfId="0" applyNumberFormat="1" applyFont="1" applyBorder="1" applyAlignment="1">
      <alignment vertical="center"/>
    </xf>
    <xf numFmtId="177" fontId="7" fillId="0" borderId="0" xfId="0" applyNumberFormat="1" applyFont="1" applyAlignment="1">
      <alignment vertical="center"/>
    </xf>
    <xf numFmtId="177" fontId="7" fillId="0" borderId="0" xfId="0" applyNumberFormat="1" applyFont="1" applyAlignment="1">
      <alignment horizontal="center" vertical="center"/>
    </xf>
    <xf numFmtId="177" fontId="8" fillId="0" borderId="4" xfId="0" applyNumberFormat="1" applyFont="1" applyBorder="1" applyAlignment="1">
      <alignment vertical="center" wrapText="1"/>
    </xf>
    <xf numFmtId="177" fontId="8" fillId="0" borderId="4" xfId="3" applyNumberFormat="1" applyFont="1" applyBorder="1" applyAlignment="1">
      <alignment horizontal="center"/>
    </xf>
    <xf numFmtId="177" fontId="8" fillId="0" borderId="4" xfId="3" applyNumberFormat="1" applyFont="1" applyBorder="1" applyAlignment="1">
      <alignment vertical="center"/>
    </xf>
    <xf numFmtId="177" fontId="8" fillId="0" borderId="4" xfId="3" applyNumberFormat="1" applyFont="1" applyBorder="1" applyAlignment="1">
      <alignment horizontal="center" vertical="center"/>
    </xf>
    <xf numFmtId="177" fontId="10" fillId="0" borderId="4" xfId="3" applyNumberFormat="1" applyFont="1" applyBorder="1" applyAlignment="1">
      <alignment vertical="center"/>
    </xf>
    <xf numFmtId="177" fontId="7" fillId="0" borderId="0" xfId="0" applyNumberFormat="1" applyFont="1" applyAlignment="1">
      <alignment vertical="center" wrapText="1"/>
    </xf>
    <xf numFmtId="177" fontId="7" fillId="0" borderId="0" xfId="0" applyNumberFormat="1" applyFont="1" applyAlignment="1">
      <alignment horizontal="center"/>
    </xf>
    <xf numFmtId="164" fontId="4" fillId="0" borderId="4" xfId="38" applyFont="1" applyBorder="1"/>
    <xf numFmtId="182" fontId="7" fillId="0" borderId="0" xfId="0" applyNumberFormat="1" applyFont="1" applyAlignment="1">
      <alignment vertical="center"/>
    </xf>
    <xf numFmtId="0" fontId="15" fillId="0" borderId="43" xfId="68" applyFont="1" applyFill="1" applyBorder="1" applyAlignment="1">
      <alignment horizontal="center" vertical="center" wrapText="1"/>
    </xf>
    <xf numFmtId="0" fontId="15" fillId="0" borderId="44" xfId="68" applyFont="1" applyFill="1" applyBorder="1" applyAlignment="1">
      <alignment horizontal="center" vertical="center" wrapText="1"/>
    </xf>
    <xf numFmtId="170" fontId="15" fillId="8" borderId="7" xfId="2" applyNumberFormat="1" applyFont="1" applyFill="1" applyBorder="1" applyAlignment="1">
      <alignment horizontal="center" vertical="center" wrapText="1"/>
    </xf>
    <xf numFmtId="165" fontId="15" fillId="8" borderId="7" xfId="3" applyFont="1" applyFill="1" applyBorder="1" applyAlignment="1">
      <alignment horizontal="center" vertical="center" wrapText="1"/>
    </xf>
    <xf numFmtId="165" fontId="15" fillId="8" borderId="31" xfId="68" applyNumberFormat="1" applyFont="1" applyFill="1" applyBorder="1" applyAlignment="1">
      <alignment horizontal="center" vertical="center" wrapText="1"/>
    </xf>
    <xf numFmtId="0" fontId="15" fillId="0" borderId="0" xfId="68" applyFont="1" applyFill="1" applyBorder="1" applyAlignment="1">
      <alignment horizontal="center" vertical="center" wrapText="1"/>
    </xf>
    <xf numFmtId="0" fontId="6" fillId="0" borderId="4" xfId="0" applyFont="1" applyBorder="1" applyAlignment="1">
      <alignment horizontal="center" vertical="center"/>
    </xf>
    <xf numFmtId="165" fontId="16" fillId="8" borderId="4" xfId="3" applyFont="1" applyFill="1" applyBorder="1"/>
    <xf numFmtId="165" fontId="6" fillId="0" borderId="4" xfId="0" applyNumberFormat="1" applyFont="1" applyBorder="1"/>
    <xf numFmtId="0" fontId="6" fillId="0" borderId="0" xfId="0" applyFont="1" applyBorder="1" applyAlignment="1">
      <alignment horizontal="left"/>
    </xf>
    <xf numFmtId="165" fontId="6" fillId="0" borderId="0" xfId="0" applyNumberFormat="1" applyFont="1" applyBorder="1"/>
    <xf numFmtId="0" fontId="6" fillId="0" borderId="4" xfId="0" applyFont="1" applyBorder="1" applyAlignment="1">
      <alignment horizontal="right"/>
    </xf>
    <xf numFmtId="9" fontId="6" fillId="0" borderId="4" xfId="0" applyNumberFormat="1" applyFont="1" applyBorder="1" applyAlignment="1">
      <alignment horizontal="right"/>
    </xf>
    <xf numFmtId="0" fontId="6" fillId="0" borderId="19" xfId="0" applyFont="1" applyBorder="1"/>
    <xf numFmtId="0" fontId="6" fillId="0" borderId="24" xfId="0" applyFont="1" applyBorder="1" applyAlignment="1"/>
    <xf numFmtId="0" fontId="6" fillId="0" borderId="19" xfId="0" applyFont="1" applyBorder="1" applyAlignment="1">
      <alignment horizontal="left"/>
    </xf>
    <xf numFmtId="0" fontId="0" fillId="0" borderId="0" xfId="0" applyFont="1" applyFill="1" applyAlignment="1">
      <alignment vertical="center"/>
    </xf>
    <xf numFmtId="38" fontId="0" fillId="0" borderId="0" xfId="0" applyNumberFormat="1" applyFont="1" applyFill="1" applyAlignment="1">
      <alignment vertical="center"/>
    </xf>
    <xf numFmtId="0" fontId="0" fillId="0" borderId="19" xfId="0" applyFont="1" applyFill="1" applyBorder="1" applyAlignment="1">
      <alignment vertical="center"/>
    </xf>
    <xf numFmtId="0" fontId="0" fillId="0" borderId="0" xfId="0" applyFont="1" applyFill="1" applyBorder="1" applyAlignment="1">
      <alignment vertical="center"/>
    </xf>
    <xf numFmtId="0" fontId="0" fillId="0" borderId="48" xfId="0" applyFont="1" applyFill="1" applyBorder="1" applyAlignment="1">
      <alignment vertical="center"/>
    </xf>
    <xf numFmtId="0" fontId="15" fillId="0" borderId="1" xfId="68" applyFont="1" applyFill="1" applyBorder="1" applyAlignment="1">
      <alignment horizontal="center" vertical="center"/>
    </xf>
    <xf numFmtId="0" fontId="23" fillId="0" borderId="1" xfId="68" applyFont="1" applyFill="1" applyBorder="1" applyAlignment="1">
      <alignment horizontal="center" vertical="center" wrapText="1"/>
    </xf>
    <xf numFmtId="0" fontId="23" fillId="0" borderId="4" xfId="68" applyFont="1" applyFill="1" applyBorder="1" applyAlignment="1">
      <alignment horizontal="center" vertical="center" wrapText="1"/>
    </xf>
    <xf numFmtId="0" fontId="23" fillId="0" borderId="22" xfId="68" applyFont="1" applyFill="1" applyBorder="1" applyAlignment="1">
      <alignment horizontal="center" vertical="center" wrapText="1"/>
    </xf>
    <xf numFmtId="0" fontId="6" fillId="0" borderId="0" xfId="0" applyFont="1" applyFill="1" applyAlignment="1">
      <alignment horizontal="center" vertical="center" wrapText="1"/>
    </xf>
    <xf numFmtId="3" fontId="24" fillId="0" borderId="1" xfId="68" applyNumberFormat="1" applyFont="1" applyFill="1" applyBorder="1" applyAlignment="1">
      <alignment horizontal="left" vertical="center"/>
    </xf>
    <xf numFmtId="3" fontId="16" fillId="0" borderId="4" xfId="68" applyNumberFormat="1" applyFont="1" applyFill="1" applyBorder="1" applyAlignment="1">
      <alignment horizontal="right" vertical="center"/>
    </xf>
    <xf numFmtId="3" fontId="16" fillId="0" borderId="22" xfId="68" applyNumberFormat="1" applyFont="1" applyFill="1" applyBorder="1" applyAlignment="1">
      <alignment horizontal="right" vertical="center"/>
    </xf>
    <xf numFmtId="3" fontId="0" fillId="0" borderId="0" xfId="0" applyNumberFormat="1" applyFont="1" applyFill="1" applyAlignment="1">
      <alignment vertical="center"/>
    </xf>
    <xf numFmtId="0" fontId="24" fillId="0" borderId="1" xfId="0" applyFont="1" applyFill="1" applyBorder="1" applyAlignment="1">
      <alignment vertical="center"/>
    </xf>
    <xf numFmtId="0" fontId="11" fillId="0" borderId="1" xfId="0" applyFont="1" applyFill="1" applyBorder="1" applyAlignment="1">
      <alignment vertical="center"/>
    </xf>
    <xf numFmtId="3" fontId="16" fillId="0" borderId="19" xfId="68" applyNumberFormat="1" applyFont="1" applyFill="1" applyBorder="1" applyAlignment="1">
      <alignment horizontal="left" vertical="center"/>
    </xf>
    <xf numFmtId="3" fontId="16" fillId="0" borderId="0" xfId="68" applyNumberFormat="1" applyFont="1" applyFill="1" applyBorder="1" applyAlignment="1">
      <alignment horizontal="right" vertical="center"/>
    </xf>
    <xf numFmtId="3" fontId="16" fillId="0" borderId="48" xfId="68" applyNumberFormat="1" applyFont="1" applyFill="1" applyBorder="1" applyAlignment="1">
      <alignment horizontal="right" vertical="center"/>
    </xf>
    <xf numFmtId="170" fontId="0" fillId="0" borderId="0" xfId="2" applyNumberFormat="1" applyFont="1" applyFill="1" applyAlignment="1">
      <alignment vertical="center"/>
    </xf>
    <xf numFmtId="0" fontId="15" fillId="0" borderId="4" xfId="68" applyFont="1" applyFill="1" applyBorder="1" applyAlignment="1">
      <alignment horizontal="center" vertical="center"/>
    </xf>
    <xf numFmtId="0" fontId="23" fillId="0" borderId="4" xfId="68" applyFont="1" applyFill="1" applyBorder="1" applyAlignment="1">
      <alignment horizontal="center" vertical="center"/>
    </xf>
    <xf numFmtId="0" fontId="10" fillId="0" borderId="48" xfId="0" applyFont="1" applyFill="1" applyBorder="1" applyAlignment="1">
      <alignment horizontal="center" vertical="center" wrapText="1"/>
    </xf>
    <xf numFmtId="0" fontId="10" fillId="0" borderId="0" xfId="0" applyFont="1" applyFill="1" applyBorder="1" applyAlignment="1">
      <alignment horizontal="center" vertical="center" wrapText="1"/>
    </xf>
    <xf numFmtId="10" fontId="10" fillId="0" borderId="0" xfId="83" applyNumberFormat="1" applyFont="1" applyFill="1" applyBorder="1" applyAlignment="1">
      <alignment horizontal="center" vertical="center" wrapText="1"/>
    </xf>
    <xf numFmtId="0" fontId="25" fillId="0" borderId="0" xfId="0" applyFont="1" applyFill="1" applyAlignment="1">
      <alignment vertical="center"/>
    </xf>
    <xf numFmtId="38" fontId="25" fillId="0" borderId="0" xfId="0" applyNumberFormat="1" applyFont="1" applyFill="1" applyAlignment="1">
      <alignment vertical="center"/>
    </xf>
    <xf numFmtId="170" fontId="16" fillId="0" borderId="4" xfId="2" applyNumberFormat="1" applyFont="1" applyFill="1" applyBorder="1" applyAlignment="1">
      <alignment horizontal="right" vertical="center"/>
    </xf>
    <xf numFmtId="177" fontId="0" fillId="0" borderId="0" xfId="0" applyNumberFormat="1" applyFont="1" applyFill="1" applyBorder="1" applyAlignment="1">
      <alignment vertical="center"/>
    </xf>
    <xf numFmtId="177" fontId="0" fillId="0" borderId="48" xfId="0" applyNumberFormat="1" applyFont="1" applyFill="1" applyBorder="1" applyAlignment="1">
      <alignment vertical="center"/>
    </xf>
    <xf numFmtId="177" fontId="0" fillId="0" borderId="0" xfId="83" applyNumberFormat="1" applyFont="1" applyFill="1" applyBorder="1" applyAlignment="1">
      <alignment vertical="center"/>
    </xf>
    <xf numFmtId="177" fontId="22" fillId="0" borderId="0" xfId="83" applyNumberFormat="1" applyFont="1" applyFill="1" applyBorder="1" applyAlignment="1">
      <alignment vertical="center"/>
    </xf>
    <xf numFmtId="177" fontId="0" fillId="0" borderId="48" xfId="3" applyNumberFormat="1" applyFont="1" applyFill="1" applyBorder="1" applyAlignment="1">
      <alignment vertical="center"/>
    </xf>
    <xf numFmtId="165" fontId="0" fillId="0" borderId="48" xfId="3" applyNumberFormat="1" applyFont="1" applyFill="1" applyBorder="1" applyAlignment="1">
      <alignment vertical="center"/>
    </xf>
    <xf numFmtId="3" fontId="24" fillId="0" borderId="30" xfId="68" applyNumberFormat="1" applyFont="1" applyFill="1" applyBorder="1" applyAlignment="1">
      <alignment horizontal="left" vertical="center"/>
    </xf>
    <xf numFmtId="3" fontId="16" fillId="0" borderId="7" xfId="68" applyNumberFormat="1" applyFont="1" applyFill="1" applyBorder="1" applyAlignment="1">
      <alignment horizontal="right" vertical="center"/>
    </xf>
    <xf numFmtId="170" fontId="16" fillId="0" borderId="7" xfId="2" applyNumberFormat="1" applyFont="1" applyFill="1" applyBorder="1" applyAlignment="1">
      <alignment horizontal="right" vertical="center"/>
    </xf>
    <xf numFmtId="177" fontId="0" fillId="0" borderId="27" xfId="0" applyNumberFormat="1" applyFont="1" applyFill="1" applyBorder="1" applyAlignment="1">
      <alignment vertical="center"/>
    </xf>
    <xf numFmtId="0" fontId="0" fillId="0" borderId="49" xfId="0" applyFont="1" applyFill="1" applyBorder="1" applyAlignment="1">
      <alignment vertical="center"/>
    </xf>
    <xf numFmtId="0" fontId="26" fillId="0" borderId="19" xfId="68" applyFont="1" applyFill="1" applyBorder="1" applyAlignment="1">
      <alignment horizontal="center" vertical="center" wrapText="1"/>
    </xf>
    <xf numFmtId="0" fontId="26" fillId="0" borderId="0" xfId="68" applyFont="1" applyFill="1" applyBorder="1" applyAlignment="1">
      <alignment horizontal="center" vertical="center" wrapText="1"/>
    </xf>
    <xf numFmtId="0" fontId="26" fillId="0" borderId="48" xfId="68" applyFont="1" applyFill="1" applyBorder="1" applyAlignment="1">
      <alignment horizontal="center" vertical="center" wrapText="1"/>
    </xf>
    <xf numFmtId="0" fontId="15" fillId="0" borderId="0" xfId="68" applyFont="1" applyFill="1" applyBorder="1" applyAlignment="1">
      <alignment vertical="center" wrapText="1"/>
    </xf>
    <xf numFmtId="0" fontId="15" fillId="0" borderId="0" xfId="68" applyFont="1" applyFill="1" applyBorder="1" applyAlignment="1">
      <alignment vertical="center"/>
    </xf>
    <xf numFmtId="0" fontId="15" fillId="0" borderId="0" xfId="68" applyFont="1" applyFill="1" applyBorder="1" applyAlignment="1">
      <alignment horizontal="left" vertical="center"/>
    </xf>
    <xf numFmtId="0" fontId="15" fillId="0" borderId="48" xfId="68" applyFont="1" applyFill="1" applyBorder="1" applyAlignment="1">
      <alignment vertical="center" wrapText="1"/>
    </xf>
    <xf numFmtId="49" fontId="24" fillId="0" borderId="1" xfId="68" applyNumberFormat="1" applyFont="1" applyFill="1" applyBorder="1" applyAlignment="1">
      <alignment vertical="center"/>
    </xf>
    <xf numFmtId="3" fontId="16" fillId="0" borderId="4" xfId="0" applyNumberFormat="1" applyFont="1" applyFill="1" applyBorder="1" applyAlignment="1">
      <alignment horizontal="center" vertical="center"/>
    </xf>
    <xf numFmtId="170" fontId="16" fillId="0" borderId="4" xfId="2" applyNumberFormat="1" applyFont="1" applyFill="1" applyBorder="1" applyAlignment="1">
      <alignment vertical="center"/>
    </xf>
    <xf numFmtId="170" fontId="15" fillId="0" borderId="4" xfId="2" applyNumberFormat="1" applyFont="1" applyFill="1" applyBorder="1" applyAlignment="1">
      <alignment vertical="center"/>
    </xf>
    <xf numFmtId="177" fontId="0" fillId="0" borderId="0" xfId="83" applyNumberFormat="1" applyFont="1" applyFill="1" applyBorder="1" applyAlignment="1">
      <alignment vertical="center" wrapText="1"/>
    </xf>
    <xf numFmtId="49" fontId="15" fillId="0" borderId="19" xfId="68" applyNumberFormat="1" applyFont="1" applyFill="1" applyBorder="1" applyAlignment="1">
      <alignment vertical="center" wrapText="1"/>
    </xf>
    <xf numFmtId="3" fontId="16" fillId="0" borderId="0" xfId="0" applyNumberFormat="1" applyFont="1" applyFill="1" applyBorder="1" applyAlignment="1">
      <alignment horizontal="center" vertical="center" wrapText="1"/>
    </xf>
    <xf numFmtId="170" fontId="16" fillId="0" borderId="0" xfId="2" applyNumberFormat="1" applyFont="1" applyFill="1" applyBorder="1" applyAlignment="1">
      <alignment vertical="center"/>
    </xf>
    <xf numFmtId="170" fontId="15" fillId="0" borderId="0" xfId="2" applyNumberFormat="1" applyFont="1" applyFill="1" applyBorder="1" applyAlignment="1">
      <alignment vertical="center"/>
    </xf>
    <xf numFmtId="0" fontId="6" fillId="0" borderId="0" xfId="0" applyFont="1" applyFill="1" applyAlignment="1">
      <alignment horizontal="center" vertical="center"/>
    </xf>
    <xf numFmtId="0" fontId="0" fillId="0" borderId="0" xfId="0" applyFont="1" applyFill="1" applyAlignment="1">
      <alignment vertical="center" wrapText="1"/>
    </xf>
    <xf numFmtId="49" fontId="15" fillId="0" borderId="1" xfId="68" applyNumberFormat="1" applyFont="1" applyFill="1" applyBorder="1" applyAlignment="1">
      <alignment vertical="center" wrapText="1"/>
    </xf>
    <xf numFmtId="0" fontId="6" fillId="0" borderId="4" xfId="0" applyFont="1" applyFill="1" applyBorder="1" applyAlignment="1">
      <alignment horizontal="center" vertical="center"/>
    </xf>
    <xf numFmtId="3" fontId="15" fillId="0" borderId="4" xfId="0" applyNumberFormat="1" applyFont="1" applyFill="1" applyBorder="1" applyAlignment="1">
      <alignment horizontal="center" vertical="center" wrapText="1"/>
    </xf>
    <xf numFmtId="170" fontId="15" fillId="0" borderId="4" xfId="2" applyNumberFormat="1" applyFont="1" applyFill="1" applyBorder="1" applyAlignment="1">
      <alignment horizontal="center" vertical="center" wrapText="1"/>
    </xf>
    <xf numFmtId="170" fontId="15" fillId="0" borderId="4" xfId="2" applyNumberFormat="1" applyFont="1" applyFill="1" applyBorder="1" applyAlignment="1">
      <alignment horizontal="center" vertical="center"/>
    </xf>
    <xf numFmtId="0" fontId="15" fillId="0" borderId="4" xfId="68" applyFont="1" applyFill="1" applyBorder="1" applyAlignment="1">
      <alignment vertical="center" wrapText="1"/>
    </xf>
    <xf numFmtId="49" fontId="16" fillId="0" borderId="1" xfId="68" applyNumberFormat="1" applyFont="1" applyFill="1" applyBorder="1" applyAlignment="1">
      <alignment vertical="center" wrapText="1"/>
    </xf>
    <xf numFmtId="3" fontId="16" fillId="0" borderId="4" xfId="0" applyNumberFormat="1" applyFont="1" applyFill="1" applyBorder="1" applyAlignment="1">
      <alignment horizontal="center" vertical="center" wrapText="1"/>
    </xf>
    <xf numFmtId="165" fontId="0" fillId="0" borderId="4" xfId="3" applyFont="1" applyFill="1" applyBorder="1" applyAlignment="1">
      <alignment vertical="center"/>
    </xf>
    <xf numFmtId="165" fontId="15" fillId="0" borderId="4" xfId="3" applyFont="1" applyFill="1" applyBorder="1" applyAlignment="1">
      <alignment vertical="center" wrapText="1"/>
    </xf>
    <xf numFmtId="49" fontId="15" fillId="0" borderId="45" xfId="68" applyNumberFormat="1" applyFont="1" applyFill="1" applyBorder="1" applyAlignment="1">
      <alignment vertical="center" wrapText="1"/>
    </xf>
    <xf numFmtId="3" fontId="16" fillId="0" borderId="27" xfId="0" applyNumberFormat="1" applyFont="1" applyFill="1" applyBorder="1" applyAlignment="1">
      <alignment horizontal="center" vertical="center" wrapText="1"/>
    </xf>
    <xf numFmtId="170" fontId="16" fillId="0" borderId="27" xfId="2" applyNumberFormat="1" applyFont="1" applyFill="1" applyBorder="1" applyAlignment="1">
      <alignment vertical="center"/>
    </xf>
    <xf numFmtId="170" fontId="15" fillId="0" borderId="27" xfId="2" applyNumberFormat="1" applyFont="1" applyFill="1" applyBorder="1" applyAlignment="1">
      <alignment vertical="center"/>
    </xf>
    <xf numFmtId="0" fontId="0" fillId="0" borderId="27" xfId="0" applyFont="1" applyFill="1" applyBorder="1" applyAlignment="1">
      <alignment vertical="center"/>
    </xf>
    <xf numFmtId="0" fontId="15" fillId="0" borderId="27" xfId="68" applyFont="1" applyFill="1" applyBorder="1" applyAlignment="1">
      <alignment vertical="center" wrapText="1"/>
    </xf>
    <xf numFmtId="0" fontId="15" fillId="0" borderId="49" xfId="68" applyFont="1" applyFill="1" applyBorder="1" applyAlignment="1">
      <alignment vertical="center" wrapText="1"/>
    </xf>
    <xf numFmtId="49" fontId="15" fillId="0" borderId="0" xfId="68" applyNumberFormat="1" applyFont="1" applyFill="1" applyBorder="1" applyAlignment="1">
      <alignment vertical="center" wrapText="1"/>
    </xf>
    <xf numFmtId="3" fontId="24" fillId="0" borderId="1" xfId="68" applyNumberFormat="1" applyFont="1" applyFill="1" applyBorder="1" applyAlignment="1">
      <alignment horizontal="left" vertical="center" wrapText="1"/>
    </xf>
    <xf numFmtId="165" fontId="16" fillId="0" borderId="4" xfId="3" applyFont="1" applyFill="1" applyBorder="1" applyAlignment="1">
      <alignment horizontal="left" vertical="center"/>
    </xf>
    <xf numFmtId="3" fontId="16" fillId="0" borderId="4" xfId="68" applyNumberFormat="1" applyFont="1" applyFill="1" applyBorder="1" applyAlignment="1">
      <alignment horizontal="center" vertical="center"/>
    </xf>
    <xf numFmtId="3" fontId="16" fillId="0" borderId="4" xfId="68" applyNumberFormat="1" applyFont="1" applyFill="1" applyBorder="1" applyAlignment="1">
      <alignment vertical="center"/>
    </xf>
    <xf numFmtId="0" fontId="16" fillId="0" borderId="18" xfId="68" applyFont="1" applyFill="1" applyBorder="1" applyAlignment="1">
      <alignment vertical="center" wrapText="1"/>
    </xf>
    <xf numFmtId="0" fontId="16" fillId="0" borderId="0" xfId="68" applyFont="1" applyFill="1" applyBorder="1" applyAlignment="1">
      <alignment vertical="center" wrapText="1"/>
    </xf>
    <xf numFmtId="0" fontId="16" fillId="0" borderId="48" xfId="68" applyFont="1" applyFill="1" applyBorder="1" applyAlignment="1">
      <alignment vertical="center" wrapText="1"/>
    </xf>
    <xf numFmtId="177" fontId="16" fillId="0" borderId="18" xfId="68" applyNumberFormat="1" applyFont="1" applyFill="1" applyBorder="1" applyAlignment="1">
      <alignment vertical="center" wrapText="1"/>
    </xf>
    <xf numFmtId="177" fontId="16" fillId="0" borderId="0" xfId="68" applyNumberFormat="1" applyFont="1" applyFill="1" applyBorder="1" applyAlignment="1">
      <alignment vertical="center" wrapText="1"/>
    </xf>
    <xf numFmtId="177" fontId="16" fillId="0" borderId="48" xfId="68" applyNumberFormat="1" applyFont="1" applyFill="1" applyBorder="1" applyAlignment="1">
      <alignment vertical="center" wrapText="1"/>
    </xf>
    <xf numFmtId="10" fontId="6" fillId="0" borderId="0" xfId="83" applyNumberFormat="1" applyFont="1" applyFill="1" applyAlignment="1">
      <alignment horizontal="center" vertical="center"/>
    </xf>
    <xf numFmtId="4" fontId="16" fillId="0" borderId="4" xfId="68" applyNumberFormat="1" applyFont="1" applyFill="1" applyBorder="1" applyAlignment="1">
      <alignment horizontal="center" vertical="center"/>
    </xf>
    <xf numFmtId="3" fontId="15" fillId="0" borderId="4" xfId="68" applyNumberFormat="1" applyFont="1" applyFill="1" applyBorder="1" applyAlignment="1">
      <alignment vertical="center"/>
    </xf>
    <xf numFmtId="177" fontId="6" fillId="0" borderId="0" xfId="83" applyNumberFormat="1" applyFont="1" applyFill="1" applyBorder="1" applyAlignment="1">
      <alignment vertical="center" wrapText="1"/>
    </xf>
    <xf numFmtId="170" fontId="15" fillId="0" borderId="0" xfId="0" applyNumberFormat="1" applyFont="1" applyFill="1" applyBorder="1" applyAlignment="1">
      <alignment vertical="center"/>
    </xf>
    <xf numFmtId="0" fontId="15" fillId="0" borderId="48" xfId="68" applyFont="1" applyFill="1" applyBorder="1" applyAlignment="1">
      <alignment vertical="center"/>
    </xf>
    <xf numFmtId="3" fontId="16" fillId="0" borderId="0" xfId="0" applyNumberFormat="1" applyFont="1" applyFill="1" applyBorder="1" applyAlignment="1">
      <alignment vertical="center" wrapText="1"/>
    </xf>
    <xf numFmtId="170" fontId="15" fillId="0" borderId="0" xfId="68" applyNumberFormat="1" applyFont="1" applyFill="1" applyBorder="1" applyAlignment="1">
      <alignment vertical="center" wrapText="1"/>
    </xf>
    <xf numFmtId="177" fontId="15" fillId="0" borderId="0" xfId="68" applyNumberFormat="1" applyFont="1" applyFill="1" applyBorder="1" applyAlignment="1">
      <alignment vertical="center" wrapText="1"/>
    </xf>
    <xf numFmtId="49" fontId="13" fillId="0" borderId="42" xfId="68" applyNumberFormat="1" applyFont="1" applyFill="1" applyBorder="1" applyAlignment="1">
      <alignment horizontal="center" vertical="center" wrapText="1"/>
    </xf>
    <xf numFmtId="49" fontId="9" fillId="8" borderId="30" xfId="68" applyNumberFormat="1" applyFont="1" applyFill="1" applyBorder="1" applyAlignment="1">
      <alignment horizontal="center" vertical="center" wrapText="1"/>
    </xf>
    <xf numFmtId="49" fontId="13" fillId="0" borderId="19" xfId="68" applyNumberFormat="1" applyFont="1" applyFill="1" applyBorder="1" applyAlignment="1">
      <alignment horizontal="center" vertical="center" wrapText="1"/>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48" xfId="0" applyFont="1" applyFill="1" applyBorder="1" applyAlignment="1">
      <alignment vertical="center" wrapText="1"/>
    </xf>
    <xf numFmtId="3" fontId="27" fillId="0" borderId="1" xfId="68" applyNumberFormat="1" applyFont="1" applyFill="1" applyBorder="1" applyAlignment="1">
      <alignment horizontal="left" vertical="center" wrapText="1"/>
    </xf>
    <xf numFmtId="165" fontId="16" fillId="0" borderId="4" xfId="3" applyFont="1" applyFill="1" applyBorder="1" applyAlignment="1">
      <alignment horizontal="center" vertical="center" wrapText="1"/>
    </xf>
    <xf numFmtId="165" fontId="16" fillId="0" borderId="4" xfId="3" applyFont="1" applyFill="1" applyBorder="1" applyAlignment="1">
      <alignment vertical="center"/>
    </xf>
    <xf numFmtId="165" fontId="15" fillId="0" borderId="4" xfId="3" applyFont="1" applyFill="1" applyBorder="1" applyAlignment="1">
      <alignment vertical="center"/>
    </xf>
    <xf numFmtId="165" fontId="16" fillId="0" borderId="27" xfId="3" applyFont="1" applyFill="1" applyBorder="1" applyAlignment="1">
      <alignment horizontal="center" vertical="center" wrapText="1"/>
    </xf>
    <xf numFmtId="165" fontId="16" fillId="0" borderId="27" xfId="3" applyFont="1" applyFill="1" applyBorder="1" applyAlignment="1">
      <alignment vertical="center"/>
    </xf>
    <xf numFmtId="165" fontId="15" fillId="0" borderId="27" xfId="3" applyFont="1" applyFill="1" applyBorder="1" applyAlignment="1">
      <alignment vertical="center"/>
    </xf>
    <xf numFmtId="165" fontId="0" fillId="0" borderId="27" xfId="3" applyFont="1" applyFill="1" applyBorder="1" applyAlignment="1">
      <alignment vertical="center"/>
    </xf>
    <xf numFmtId="49" fontId="19" fillId="0" borderId="0" xfId="68" applyNumberFormat="1" applyFont="1" applyFill="1" applyBorder="1" applyAlignment="1">
      <alignment horizontal="center" vertical="center" wrapText="1"/>
    </xf>
    <xf numFmtId="49" fontId="19" fillId="0" borderId="48" xfId="68" applyNumberFormat="1" applyFont="1" applyFill="1" applyBorder="1" applyAlignment="1">
      <alignment horizontal="center" vertical="center" wrapText="1"/>
    </xf>
    <xf numFmtId="170" fontId="0" fillId="0" borderId="4" xfId="0" applyNumberFormat="1" applyFont="1" applyFill="1" applyBorder="1" applyAlignment="1">
      <alignment vertical="center"/>
    </xf>
    <xf numFmtId="165" fontId="0" fillId="0" borderId="19" xfId="3" applyFont="1" applyFill="1" applyBorder="1" applyAlignment="1">
      <alignment vertical="center"/>
    </xf>
    <xf numFmtId="165" fontId="0" fillId="0" borderId="0" xfId="3" applyFont="1" applyFill="1" applyBorder="1" applyAlignment="1">
      <alignment vertical="center"/>
    </xf>
    <xf numFmtId="165" fontId="0" fillId="0" borderId="8" xfId="3" applyFont="1" applyFill="1" applyBorder="1" applyAlignment="1">
      <alignment vertical="center"/>
    </xf>
    <xf numFmtId="0" fontId="0" fillId="0" borderId="45" xfId="0" applyFont="1" applyFill="1" applyBorder="1" applyAlignment="1">
      <alignment vertical="center"/>
    </xf>
    <xf numFmtId="0" fontId="0" fillId="0" borderId="0" xfId="0" applyFont="1"/>
    <xf numFmtId="0" fontId="0" fillId="0" borderId="19" xfId="0" applyFont="1" applyBorder="1"/>
    <xf numFmtId="0" fontId="0" fillId="0" borderId="0" xfId="0" applyFont="1" applyBorder="1"/>
    <xf numFmtId="0" fontId="0" fillId="0" borderId="48" xfId="0" applyFont="1" applyBorder="1"/>
    <xf numFmtId="0" fontId="0" fillId="0" borderId="19" xfId="0" applyFont="1" applyBorder="1" applyAlignment="1">
      <alignment horizontal="left"/>
    </xf>
    <xf numFmtId="0" fontId="0" fillId="0" borderId="0" xfId="0" applyFont="1" applyBorder="1" applyAlignment="1">
      <alignment horizontal="left"/>
    </xf>
    <xf numFmtId="0" fontId="0" fillId="0" borderId="0" xfId="0" applyFont="1" applyAlignment="1">
      <alignment wrapText="1"/>
    </xf>
    <xf numFmtId="9" fontId="0" fillId="0" borderId="4" xfId="0" applyNumberFormat="1" applyFont="1" applyBorder="1" applyAlignment="1">
      <alignment horizontal="right"/>
    </xf>
    <xf numFmtId="0" fontId="0" fillId="0" borderId="4" xfId="0" applyFont="1" applyBorder="1" applyAlignment="1">
      <alignment horizontal="right"/>
    </xf>
    <xf numFmtId="0" fontId="0" fillId="0" borderId="1" xfId="0" applyFont="1" applyBorder="1"/>
    <xf numFmtId="0" fontId="0" fillId="0" borderId="4" xfId="0" applyFont="1" applyBorder="1"/>
    <xf numFmtId="10" fontId="0" fillId="0" borderId="4" xfId="0" applyNumberFormat="1" applyFont="1" applyBorder="1" applyAlignment="1">
      <alignment horizontal="right"/>
    </xf>
    <xf numFmtId="165" fontId="0" fillId="0" borderId="0" xfId="3" applyFont="1" applyBorder="1"/>
    <xf numFmtId="184" fontId="0" fillId="0" borderId="48" xfId="0" applyNumberFormat="1" applyFont="1" applyBorder="1"/>
    <xf numFmtId="183" fontId="0" fillId="0" borderId="0" xfId="0" applyNumberFormat="1" applyFont="1"/>
    <xf numFmtId="174" fontId="0" fillId="0" borderId="0" xfId="0" applyNumberFormat="1" applyFont="1"/>
    <xf numFmtId="170" fontId="0" fillId="0" borderId="0" xfId="2" applyNumberFormat="1" applyFont="1" applyFill="1" applyBorder="1" applyAlignment="1">
      <alignment vertical="center"/>
    </xf>
    <xf numFmtId="0" fontId="10" fillId="0" borderId="1" xfId="0" applyFont="1" applyFill="1" applyBorder="1" applyAlignment="1">
      <alignment horizontal="center" vertical="center"/>
    </xf>
    <xf numFmtId="170" fontId="10" fillId="0" borderId="4" xfId="2" applyNumberFormat="1" applyFont="1" applyFill="1" applyBorder="1" applyAlignment="1">
      <alignment horizontal="center" vertical="center"/>
    </xf>
    <xf numFmtId="0" fontId="10" fillId="0" borderId="4" xfId="0" applyFont="1" applyFill="1" applyBorder="1" applyAlignment="1">
      <alignment horizontal="center" vertical="center"/>
    </xf>
    <xf numFmtId="0" fontId="6" fillId="0" borderId="0" xfId="0" applyFont="1" applyFill="1" applyBorder="1" applyAlignment="1">
      <alignment horizontal="left" vertical="center"/>
    </xf>
    <xf numFmtId="165" fontId="6" fillId="0" borderId="0" xfId="3" applyFont="1" applyFill="1" applyBorder="1" applyAlignment="1">
      <alignment horizontal="center" vertical="center"/>
    </xf>
    <xf numFmtId="177" fontId="6" fillId="0" borderId="48" xfId="3"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170" fontId="0" fillId="0" borderId="4" xfId="2" applyNumberFormat="1" applyFont="1" applyFill="1" applyBorder="1" applyAlignment="1">
      <alignment vertical="center"/>
    </xf>
    <xf numFmtId="10" fontId="0" fillId="0" borderId="4" xfId="0" applyNumberFormat="1" applyFont="1" applyFill="1" applyBorder="1" applyAlignment="1">
      <alignment horizontal="center" vertical="center"/>
    </xf>
    <xf numFmtId="9" fontId="0" fillId="0" borderId="4" xfId="0" applyNumberFormat="1" applyFont="1" applyFill="1" applyBorder="1" applyAlignment="1">
      <alignment horizontal="center" vertical="center"/>
    </xf>
    <xf numFmtId="43" fontId="0" fillId="0" borderId="0" xfId="3" applyNumberFormat="1" applyFont="1" applyFill="1" applyBorder="1" applyAlignment="1">
      <alignment vertical="center"/>
    </xf>
    <xf numFmtId="177" fontId="0" fillId="0" borderId="0" xfId="3" applyNumberFormat="1" applyFont="1" applyFill="1" applyBorder="1" applyAlignment="1">
      <alignment horizontal="center" vertical="center"/>
    </xf>
    <xf numFmtId="181" fontId="0" fillId="0" borderId="0" xfId="3"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77" fontId="0" fillId="0" borderId="48" xfId="3" applyNumberFormat="1" applyFont="1" applyFill="1" applyBorder="1" applyAlignment="1">
      <alignment horizontal="center" vertical="center"/>
    </xf>
    <xf numFmtId="177" fontId="6" fillId="0" borderId="0" xfId="3" applyNumberFormat="1" applyFont="1" applyFill="1" applyBorder="1" applyAlignment="1">
      <alignment horizontal="center" vertical="center"/>
    </xf>
    <xf numFmtId="9" fontId="0" fillId="0" borderId="0" xfId="3" applyNumberFormat="1" applyFont="1" applyFill="1" applyBorder="1" applyAlignment="1">
      <alignment horizontal="center" vertical="center"/>
    </xf>
    <xf numFmtId="0" fontId="6" fillId="0" borderId="0" xfId="0" applyFont="1" applyFill="1" applyBorder="1" applyAlignment="1">
      <alignment horizontal="center" vertical="center"/>
    </xf>
    <xf numFmtId="0" fontId="22" fillId="0" borderId="48" xfId="0" applyFont="1" applyFill="1" applyBorder="1" applyAlignment="1">
      <alignment vertical="center"/>
    </xf>
    <xf numFmtId="0" fontId="10" fillId="0" borderId="1" xfId="0" applyFont="1" applyFill="1" applyBorder="1" applyAlignment="1">
      <alignment horizontal="center" vertical="center" wrapText="1"/>
    </xf>
    <xf numFmtId="170" fontId="10" fillId="0" borderId="4" xfId="2"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0" fillId="0" borderId="4" xfId="2" applyNumberFormat="1" applyFont="1" applyFill="1" applyBorder="1" applyAlignment="1">
      <alignment vertical="center"/>
    </xf>
    <xf numFmtId="0" fontId="0" fillId="0" borderId="4" xfId="2" applyNumberFormat="1" applyFont="1" applyFill="1" applyBorder="1" applyAlignment="1">
      <alignment horizontal="center" vertical="center"/>
    </xf>
    <xf numFmtId="177" fontId="0" fillId="0" borderId="0" xfId="2" applyNumberFormat="1" applyFont="1" applyFill="1" applyBorder="1" applyAlignment="1">
      <alignment vertical="center"/>
    </xf>
    <xf numFmtId="170" fontId="0" fillId="0" borderId="48" xfId="0" applyNumberFormat="1" applyFont="1" applyFill="1" applyBorder="1" applyAlignment="1">
      <alignment horizontal="left" vertical="center"/>
    </xf>
    <xf numFmtId="0" fontId="6" fillId="0" borderId="0" xfId="0" applyFont="1" applyFill="1" applyBorder="1" applyAlignment="1">
      <alignment horizontal="right" vertical="center" wrapText="1"/>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177" fontId="6" fillId="0" borderId="4" xfId="2" applyNumberFormat="1" applyFont="1" applyFill="1" applyBorder="1" applyAlignment="1">
      <alignment vertical="center"/>
    </xf>
    <xf numFmtId="177" fontId="6" fillId="0" borderId="0" xfId="2" applyNumberFormat="1" applyFont="1" applyFill="1" applyBorder="1" applyAlignment="1">
      <alignment vertical="center"/>
    </xf>
    <xf numFmtId="170" fontId="0" fillId="0" borderId="0" xfId="0" applyNumberFormat="1" applyFont="1" applyFill="1" applyBorder="1" applyAlignment="1">
      <alignment vertical="center"/>
    </xf>
    <xf numFmtId="0" fontId="10" fillId="0" borderId="22" xfId="0" applyFont="1" applyFill="1" applyBorder="1" applyAlignment="1">
      <alignment horizontal="center" vertical="center" wrapText="1"/>
    </xf>
    <xf numFmtId="178" fontId="0" fillId="0" borderId="4" xfId="0" applyNumberFormat="1" applyFont="1" applyFill="1" applyBorder="1" applyAlignment="1">
      <alignment vertical="center"/>
    </xf>
    <xf numFmtId="170" fontId="0" fillId="0" borderId="22" xfId="0" applyNumberFormat="1" applyFont="1" applyFill="1" applyBorder="1" applyAlignment="1">
      <alignment vertical="center"/>
    </xf>
    <xf numFmtId="170" fontId="0" fillId="0" borderId="0" xfId="0" applyNumberFormat="1" applyFont="1" applyFill="1" applyAlignment="1">
      <alignment vertical="center"/>
    </xf>
    <xf numFmtId="0" fontId="6" fillId="0" borderId="0" xfId="0" applyFont="1" applyFill="1" applyAlignment="1">
      <alignment vertical="center"/>
    </xf>
    <xf numFmtId="179" fontId="6" fillId="0" borderId="0" xfId="0" applyNumberFormat="1" applyFont="1" applyFill="1" applyBorder="1" applyAlignment="1">
      <alignment vertical="center"/>
    </xf>
    <xf numFmtId="0" fontId="6" fillId="0" borderId="25" xfId="0" applyFont="1" applyFill="1" applyBorder="1" applyAlignment="1">
      <alignment horizontal="center" vertical="center"/>
    </xf>
    <xf numFmtId="170" fontId="6" fillId="0" borderId="22" xfId="0" applyNumberFormat="1" applyFont="1" applyFill="1" applyBorder="1" applyAlignment="1">
      <alignment vertical="center"/>
    </xf>
    <xf numFmtId="0" fontId="6" fillId="0" borderId="19" xfId="0" applyFont="1" applyFill="1" applyBorder="1" applyAlignment="1">
      <alignment vertical="center"/>
    </xf>
    <xf numFmtId="0" fontId="6" fillId="0" borderId="0" xfId="0" applyFont="1" applyFill="1" applyBorder="1" applyAlignment="1">
      <alignment vertical="center"/>
    </xf>
    <xf numFmtId="0" fontId="11" fillId="0" borderId="19" xfId="0" applyFont="1" applyFill="1" applyBorder="1" applyAlignment="1">
      <alignment vertical="center"/>
    </xf>
    <xf numFmtId="0" fontId="11" fillId="0" borderId="45" xfId="0" applyFont="1" applyFill="1" applyBorder="1" applyAlignment="1">
      <alignment vertical="center"/>
    </xf>
    <xf numFmtId="170" fontId="0" fillId="0" borderId="27" xfId="2" applyNumberFormat="1" applyFont="1" applyFill="1" applyBorder="1" applyAlignment="1">
      <alignment vertical="center"/>
    </xf>
    <xf numFmtId="0" fontId="11" fillId="0" borderId="0" xfId="0" applyFont="1" applyFill="1" applyAlignment="1">
      <alignment vertical="center"/>
    </xf>
    <xf numFmtId="170" fontId="6" fillId="0" borderId="0" xfId="2" applyNumberFormat="1" applyFont="1" applyFill="1" applyAlignment="1">
      <alignment vertical="center"/>
    </xf>
    <xf numFmtId="4" fontId="6" fillId="0" borderId="0" xfId="2" applyNumberFormat="1" applyFont="1" applyFill="1" applyAlignment="1">
      <alignment vertical="center"/>
    </xf>
    <xf numFmtId="170" fontId="6" fillId="0" borderId="0" xfId="0" applyNumberFormat="1" applyFont="1" applyFill="1" applyBorder="1" applyAlignment="1">
      <alignment vertical="center"/>
    </xf>
    <xf numFmtId="10" fontId="6" fillId="0" borderId="0" xfId="0" applyNumberFormat="1" applyFont="1" applyFill="1" applyBorder="1" applyAlignment="1">
      <alignment vertical="center"/>
    </xf>
    <xf numFmtId="0" fontId="23" fillId="0" borderId="8" xfId="68" applyFont="1" applyFill="1" applyBorder="1" applyAlignment="1">
      <alignment horizontal="center" vertical="center"/>
    </xf>
    <xf numFmtId="0" fontId="23" fillId="0" borderId="8" xfId="68" applyFont="1" applyFill="1" applyBorder="1" applyAlignment="1">
      <alignment horizontal="center" vertical="center" wrapText="1"/>
    </xf>
    <xf numFmtId="0" fontId="23" fillId="0" borderId="26" xfId="68" applyFont="1" applyFill="1" applyBorder="1" applyAlignment="1">
      <alignment horizontal="center" vertical="center"/>
    </xf>
    <xf numFmtId="166" fontId="23" fillId="0" borderId="8" xfId="37" applyFont="1" applyFill="1" applyBorder="1" applyAlignment="1">
      <alignment horizontal="center" vertical="center" wrapText="1"/>
    </xf>
    <xf numFmtId="0" fontId="23" fillId="0" borderId="27" xfId="68" applyFont="1" applyFill="1" applyBorder="1" applyAlignment="1">
      <alignment horizontal="center" vertical="center" wrapText="1"/>
    </xf>
    <xf numFmtId="3" fontId="16" fillId="0" borderId="6" xfId="68" applyNumberFormat="1" applyFont="1" applyFill="1" applyBorder="1" applyAlignment="1">
      <alignment horizontal="right" vertical="center"/>
    </xf>
    <xf numFmtId="3" fontId="24" fillId="0" borderId="0" xfId="68" applyNumberFormat="1" applyFont="1" applyFill="1" applyBorder="1" applyAlignment="1">
      <alignment horizontal="right" vertical="center"/>
    </xf>
    <xf numFmtId="0" fontId="6" fillId="0" borderId="4" xfId="0" applyFont="1" applyFill="1" applyBorder="1" applyAlignment="1">
      <alignment horizontal="center" vertical="center" wrapText="1"/>
    </xf>
    <xf numFmtId="3" fontId="24" fillId="0" borderId="0" xfId="68" applyNumberFormat="1" applyFont="1" applyFill="1" applyBorder="1" applyAlignment="1">
      <alignment horizontal="right" vertical="center" wrapText="1"/>
    </xf>
    <xf numFmtId="170" fontId="0" fillId="0" borderId="0" xfId="0" applyNumberFormat="1" applyFont="1" applyFill="1" applyAlignment="1">
      <alignment vertical="center" wrapText="1"/>
    </xf>
    <xf numFmtId="10" fontId="0" fillId="0" borderId="4" xfId="0" applyNumberFormat="1" applyFont="1" applyFill="1" applyBorder="1" applyAlignment="1">
      <alignment vertical="center"/>
    </xf>
    <xf numFmtId="170" fontId="6" fillId="0" borderId="4" xfId="2" applyNumberFormat="1" applyFont="1" applyFill="1" applyBorder="1" applyAlignment="1">
      <alignment vertical="center"/>
    </xf>
    <xf numFmtId="170" fontId="6" fillId="0" borderId="4" xfId="0" applyNumberFormat="1" applyFont="1" applyFill="1" applyBorder="1" applyAlignment="1">
      <alignment vertical="center"/>
    </xf>
    <xf numFmtId="10" fontId="6" fillId="0" borderId="4" xfId="0" applyNumberFormat="1" applyFont="1" applyFill="1" applyBorder="1" applyAlignment="1">
      <alignment vertical="center"/>
    </xf>
    <xf numFmtId="0" fontId="6" fillId="0" borderId="2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9" xfId="0" applyFont="1" applyFill="1" applyBorder="1" applyAlignment="1">
      <alignment horizontal="center" vertical="center"/>
    </xf>
    <xf numFmtId="3" fontId="23" fillId="0" borderId="0" xfId="68" applyNumberFormat="1" applyFont="1" applyFill="1" applyBorder="1" applyAlignment="1">
      <alignment horizontal="center" vertical="center"/>
    </xf>
    <xf numFmtId="9" fontId="23" fillId="0" borderId="0" xfId="83" applyFont="1" applyFill="1" applyBorder="1" applyAlignment="1">
      <alignment horizontal="center" vertical="center"/>
    </xf>
    <xf numFmtId="43" fontId="0" fillId="0" borderId="4" xfId="0" applyNumberFormat="1" applyFont="1" applyFill="1" applyBorder="1" applyAlignment="1">
      <alignment vertical="center"/>
    </xf>
    <xf numFmtId="0" fontId="0" fillId="0" borderId="22" xfId="0" applyNumberFormat="1" applyFont="1" applyFill="1" applyBorder="1" applyAlignment="1">
      <alignment vertical="center"/>
    </xf>
    <xf numFmtId="10" fontId="0" fillId="0" borderId="22" xfId="0" applyNumberFormat="1" applyFont="1" applyFill="1" applyBorder="1" applyAlignment="1">
      <alignment vertical="center"/>
    </xf>
    <xf numFmtId="0" fontId="11" fillId="0" borderId="1" xfId="0" applyFont="1" applyFill="1" applyBorder="1" applyAlignment="1">
      <alignment vertical="center" wrapText="1"/>
    </xf>
    <xf numFmtId="0" fontId="6" fillId="0" borderId="30" xfId="0" applyFont="1" applyFill="1" applyBorder="1" applyAlignment="1">
      <alignment horizontal="center" vertical="center"/>
    </xf>
    <xf numFmtId="170" fontId="6" fillId="0" borderId="7" xfId="0" applyNumberFormat="1" applyFont="1" applyFill="1" applyBorder="1" applyAlignment="1">
      <alignment vertical="center"/>
    </xf>
    <xf numFmtId="179" fontId="6" fillId="0" borderId="7" xfId="0" applyNumberFormat="1" applyFont="1" applyFill="1" applyBorder="1" applyAlignment="1">
      <alignment vertical="center"/>
    </xf>
    <xf numFmtId="10" fontId="6" fillId="0" borderId="31" xfId="0" applyNumberFormat="1" applyFont="1" applyFill="1" applyBorder="1" applyAlignment="1">
      <alignment vertical="center"/>
    </xf>
    <xf numFmtId="0" fontId="6" fillId="0" borderId="29" xfId="0" applyFont="1" applyFill="1" applyBorder="1" applyAlignment="1">
      <alignment horizontal="center" vertical="center" wrapText="1"/>
    </xf>
    <xf numFmtId="0" fontId="11" fillId="0" borderId="1" xfId="0" applyFont="1" applyFill="1" applyBorder="1" applyAlignment="1">
      <alignment horizontal="left" vertical="center" wrapText="1"/>
    </xf>
    <xf numFmtId="179" fontId="0" fillId="0" borderId="4" xfId="2" applyNumberFormat="1" applyFont="1" applyFill="1" applyBorder="1" applyAlignment="1">
      <alignment vertical="center"/>
    </xf>
    <xf numFmtId="179" fontId="0" fillId="0" borderId="21" xfId="2" applyNumberFormat="1" applyFont="1" applyFill="1" applyBorder="1" applyAlignment="1">
      <alignment vertical="center"/>
    </xf>
    <xf numFmtId="10" fontId="0" fillId="0" borderId="22" xfId="83" applyNumberFormat="1" applyFont="1" applyFill="1" applyBorder="1" applyAlignment="1">
      <alignment vertical="center"/>
    </xf>
    <xf numFmtId="10" fontId="0" fillId="0" borderId="19" xfId="83" applyNumberFormat="1" applyFont="1" applyFill="1" applyBorder="1" applyAlignment="1">
      <alignment vertical="center" wrapText="1"/>
    </xf>
    <xf numFmtId="0" fontId="11" fillId="0" borderId="1" xfId="0" applyFont="1" applyFill="1" applyBorder="1" applyAlignment="1">
      <alignment horizontal="left" vertical="center"/>
    </xf>
    <xf numFmtId="0" fontId="6" fillId="0" borderId="30" xfId="0" applyFont="1" applyFill="1" applyBorder="1" applyAlignment="1">
      <alignment horizontal="left" vertical="center"/>
    </xf>
    <xf numFmtId="179" fontId="6" fillId="0" borderId="7" xfId="2" applyNumberFormat="1" applyFont="1" applyFill="1" applyBorder="1" applyAlignment="1">
      <alignment vertical="center"/>
    </xf>
    <xf numFmtId="179" fontId="6" fillId="0" borderId="32" xfId="2" applyNumberFormat="1" applyFont="1" applyFill="1" applyBorder="1" applyAlignment="1">
      <alignment vertical="center"/>
    </xf>
    <xf numFmtId="10" fontId="6" fillId="0" borderId="31" xfId="83" applyNumberFormat="1" applyFont="1" applyFill="1" applyBorder="1" applyAlignment="1">
      <alignment vertical="center"/>
    </xf>
    <xf numFmtId="0" fontId="0" fillId="0" borderId="0" xfId="0" applyFont="1" applyFill="1" applyBorder="1" applyAlignment="1">
      <alignment vertical="center" wrapText="1"/>
    </xf>
    <xf numFmtId="3" fontId="24" fillId="0" borderId="28" xfId="68" applyNumberFormat="1" applyFont="1" applyFill="1" applyBorder="1" applyAlignment="1">
      <alignment horizontal="left" vertical="center"/>
    </xf>
    <xf numFmtId="170" fontId="0" fillId="0" borderId="29" xfId="2" applyNumberFormat="1" applyFont="1" applyFill="1" applyBorder="1" applyAlignment="1">
      <alignment vertical="center"/>
    </xf>
    <xf numFmtId="170" fontId="0" fillId="0" borderId="22" xfId="2" applyNumberFormat="1" applyFont="1" applyFill="1" applyBorder="1" applyAlignment="1">
      <alignment vertical="center"/>
    </xf>
    <xf numFmtId="3" fontId="24" fillId="0" borderId="19" xfId="68" applyNumberFormat="1" applyFont="1" applyFill="1" applyBorder="1" applyAlignment="1">
      <alignment horizontal="left" vertical="center"/>
    </xf>
    <xf numFmtId="170" fontId="6" fillId="0" borderId="48" xfId="2" applyNumberFormat="1" applyFont="1" applyFill="1" applyBorder="1" applyAlignment="1">
      <alignment vertical="center"/>
    </xf>
    <xf numFmtId="0" fontId="6" fillId="0" borderId="1" xfId="0" applyFont="1" applyFill="1" applyBorder="1" applyAlignment="1">
      <alignment horizontal="center" vertical="center" wrapText="1"/>
    </xf>
    <xf numFmtId="170" fontId="6" fillId="0" borderId="48" xfId="2" applyNumberFormat="1" applyFont="1" applyFill="1" applyBorder="1" applyAlignment="1">
      <alignment vertical="center" wrapText="1"/>
    </xf>
    <xf numFmtId="0" fontId="24" fillId="0" borderId="1" xfId="0" applyFont="1" applyFill="1" applyBorder="1" applyAlignment="1">
      <alignment vertical="center" wrapText="1"/>
    </xf>
    <xf numFmtId="0" fontId="6" fillId="0" borderId="1" xfId="0" applyFont="1" applyFill="1" applyBorder="1" applyAlignment="1">
      <alignment horizontal="center" vertical="center"/>
    </xf>
    <xf numFmtId="177" fontId="6" fillId="0" borderId="0" xfId="0" applyNumberFormat="1" applyFont="1" applyFill="1" applyBorder="1" applyAlignment="1">
      <alignment vertical="center"/>
    </xf>
    <xf numFmtId="165" fontId="12" fillId="0" borderId="48" xfId="3" applyFont="1" applyBorder="1" applyAlignment="1">
      <alignment vertical="center"/>
    </xf>
    <xf numFmtId="3" fontId="12" fillId="0" borderId="1" xfId="68" applyNumberFormat="1" applyFont="1" applyFill="1" applyBorder="1" applyAlignment="1">
      <alignment horizontal="left" vertical="center" wrapText="1"/>
    </xf>
    <xf numFmtId="0" fontId="27" fillId="0" borderId="0" xfId="0" applyFont="1" applyFill="1" applyAlignment="1">
      <alignment vertical="center"/>
    </xf>
    <xf numFmtId="0" fontId="27" fillId="0" borderId="19" xfId="0" applyFont="1" applyFill="1" applyBorder="1" applyAlignment="1">
      <alignment vertical="center"/>
    </xf>
    <xf numFmtId="0" fontId="27" fillId="0" borderId="0" xfId="0" applyFont="1" applyFill="1" applyBorder="1" applyAlignment="1">
      <alignment vertical="center"/>
    </xf>
    <xf numFmtId="0" fontId="27" fillId="0" borderId="48" xfId="0" applyFont="1" applyFill="1" applyBorder="1" applyAlignment="1">
      <alignment vertical="center"/>
    </xf>
    <xf numFmtId="170" fontId="28" fillId="0" borderId="0" xfId="2" applyNumberFormat="1" applyFont="1" applyFill="1" applyBorder="1" applyAlignment="1">
      <alignment horizontal="center" vertical="center"/>
    </xf>
    <xf numFmtId="170" fontId="27" fillId="0" borderId="48" xfId="2" applyNumberFormat="1" applyFont="1" applyFill="1" applyBorder="1" applyAlignment="1">
      <alignment vertical="center"/>
    </xf>
    <xf numFmtId="0" fontId="13" fillId="0" borderId="8" xfId="68" applyFont="1" applyFill="1" applyBorder="1" applyAlignment="1">
      <alignment horizontal="center" vertical="center"/>
    </xf>
    <xf numFmtId="0" fontId="13" fillId="0" borderId="2" xfId="68" applyFont="1" applyFill="1" applyBorder="1" applyAlignment="1">
      <alignment horizontal="center" vertical="center"/>
    </xf>
    <xf numFmtId="165" fontId="27" fillId="0" borderId="0" xfId="3" applyFont="1" applyFill="1" applyBorder="1" applyAlignment="1">
      <alignment vertical="center"/>
    </xf>
    <xf numFmtId="0" fontId="27" fillId="0" borderId="0" xfId="0" applyNumberFormat="1" applyFont="1" applyFill="1" applyAlignment="1">
      <alignment vertical="center"/>
    </xf>
    <xf numFmtId="0" fontId="13" fillId="0" borderId="14" xfId="68" applyFont="1" applyFill="1" applyBorder="1" applyAlignment="1">
      <alignment vertical="center"/>
    </xf>
    <xf numFmtId="170" fontId="13" fillId="0" borderId="6" xfId="2" applyNumberFormat="1" applyFont="1" applyFill="1" applyBorder="1" applyAlignment="1">
      <alignment vertical="center"/>
    </xf>
    <xf numFmtId="10" fontId="13" fillId="0" borderId="12" xfId="83" applyNumberFormat="1" applyFont="1" applyFill="1" applyBorder="1" applyAlignment="1">
      <alignment vertical="center" wrapText="1"/>
    </xf>
    <xf numFmtId="10" fontId="13" fillId="0" borderId="0" xfId="83" applyNumberFormat="1" applyFont="1" applyFill="1" applyBorder="1" applyAlignment="1">
      <alignment vertical="center"/>
    </xf>
    <xf numFmtId="3" fontId="27" fillId="0" borderId="3" xfId="68" applyNumberFormat="1" applyFont="1" applyFill="1" applyBorder="1" applyAlignment="1">
      <alignment horizontal="left" vertical="center"/>
    </xf>
    <xf numFmtId="170" fontId="27" fillId="0" borderId="4" xfId="2" applyNumberFormat="1" applyFont="1" applyFill="1" applyBorder="1" applyAlignment="1">
      <alignment horizontal="right" vertical="center"/>
    </xf>
    <xf numFmtId="10" fontId="27" fillId="0" borderId="11" xfId="83" applyNumberFormat="1" applyFont="1" applyFill="1" applyBorder="1" applyAlignment="1">
      <alignment vertical="center"/>
    </xf>
    <xf numFmtId="10" fontId="27" fillId="0" borderId="0" xfId="83" applyNumberFormat="1" applyFont="1" applyFill="1" applyBorder="1" applyAlignment="1">
      <alignment vertical="center"/>
    </xf>
    <xf numFmtId="165" fontId="27" fillId="0" borderId="4" xfId="3" applyFont="1" applyFill="1" applyBorder="1" applyAlignment="1">
      <alignment vertical="center"/>
    </xf>
    <xf numFmtId="0" fontId="27" fillId="0" borderId="22" xfId="0" applyNumberFormat="1" applyFont="1" applyFill="1" applyBorder="1" applyAlignment="1">
      <alignment vertical="center"/>
    </xf>
    <xf numFmtId="170" fontId="27" fillId="0" borderId="4" xfId="2" applyNumberFormat="1" applyFont="1" applyFill="1" applyBorder="1" applyAlignment="1">
      <alignment vertical="center"/>
    </xf>
    <xf numFmtId="0" fontId="27" fillId="0" borderId="22" xfId="0" applyFont="1" applyFill="1" applyBorder="1" applyAlignment="1">
      <alignment vertical="center"/>
    </xf>
    <xf numFmtId="170" fontId="27" fillId="0" borderId="6" xfId="2" applyNumberFormat="1" applyFont="1" applyFill="1" applyBorder="1" applyAlignment="1">
      <alignment vertical="center"/>
    </xf>
    <xf numFmtId="10" fontId="27" fillId="0" borderId="4" xfId="0" applyNumberFormat="1" applyFont="1" applyFill="1" applyBorder="1" applyAlignment="1">
      <alignment vertical="center"/>
    </xf>
    <xf numFmtId="43" fontId="27" fillId="0" borderId="0" xfId="0" applyNumberFormat="1" applyFont="1" applyFill="1" applyAlignment="1">
      <alignment vertical="center"/>
    </xf>
    <xf numFmtId="167" fontId="30" fillId="0" borderId="4" xfId="0" applyNumberFormat="1" applyFont="1" applyFill="1" applyBorder="1" applyAlignment="1">
      <alignment horizontal="right" vertical="center"/>
    </xf>
    <xf numFmtId="0" fontId="13" fillId="0" borderId="22" xfId="0" applyFont="1" applyFill="1" applyBorder="1" applyAlignment="1">
      <alignment vertical="center"/>
    </xf>
    <xf numFmtId="180" fontId="27" fillId="0" borderId="0" xfId="0" applyNumberFormat="1" applyFont="1" applyFill="1" applyBorder="1" applyAlignment="1">
      <alignment vertical="center"/>
    </xf>
    <xf numFmtId="167" fontId="27" fillId="0" borderId="48" xfId="0" applyNumberFormat="1" applyFont="1" applyFill="1" applyBorder="1" applyAlignment="1">
      <alignment horizontal="left" vertical="center"/>
    </xf>
    <xf numFmtId="3" fontId="13" fillId="0" borderId="3" xfId="68" applyNumberFormat="1" applyFont="1" applyFill="1" applyBorder="1" applyAlignment="1">
      <alignment vertical="center" wrapText="1"/>
    </xf>
    <xf numFmtId="170" fontId="13" fillId="0" borderId="4" xfId="2" applyNumberFormat="1" applyFont="1" applyFill="1" applyBorder="1" applyAlignment="1">
      <alignment vertical="center" wrapText="1"/>
    </xf>
    <xf numFmtId="10" fontId="13" fillId="0" borderId="11" xfId="83" applyNumberFormat="1" applyFont="1" applyFill="1" applyBorder="1" applyAlignment="1">
      <alignment vertical="center" wrapText="1"/>
    </xf>
    <xf numFmtId="10" fontId="27" fillId="0" borderId="0" xfId="0" applyNumberFormat="1" applyFont="1" applyFill="1" applyBorder="1" applyAlignment="1">
      <alignment vertical="center"/>
    </xf>
    <xf numFmtId="10" fontId="27" fillId="0" borderId="48" xfId="0" applyNumberFormat="1" applyFont="1" applyFill="1" applyBorder="1" applyAlignment="1">
      <alignment horizontal="left" vertical="center"/>
    </xf>
    <xf numFmtId="167" fontId="27" fillId="0" borderId="48" xfId="0" applyNumberFormat="1" applyFont="1" applyFill="1" applyBorder="1" applyAlignment="1">
      <alignment vertical="center"/>
    </xf>
    <xf numFmtId="3" fontId="13" fillId="0" borderId="3" xfId="68" applyNumberFormat="1" applyFont="1" applyFill="1" applyBorder="1" applyAlignment="1">
      <alignment vertical="center"/>
    </xf>
    <xf numFmtId="170" fontId="13" fillId="0" borderId="4" xfId="2" applyNumberFormat="1" applyFont="1" applyFill="1" applyBorder="1" applyAlignment="1">
      <alignment vertical="center"/>
    </xf>
    <xf numFmtId="10" fontId="13" fillId="0" borderId="11" xfId="83" applyNumberFormat="1" applyFont="1" applyFill="1" applyBorder="1" applyAlignment="1">
      <alignment vertical="center"/>
    </xf>
    <xf numFmtId="3" fontId="27" fillId="0" borderId="3" xfId="68" applyNumberFormat="1" applyFont="1" applyFill="1" applyBorder="1" applyAlignment="1">
      <alignment horizontal="left" vertical="center" wrapText="1"/>
    </xf>
    <xf numFmtId="170" fontId="27" fillId="0" borderId="4" xfId="2" applyNumberFormat="1" applyFont="1" applyFill="1" applyBorder="1" applyAlignment="1">
      <alignment horizontal="center" vertical="center"/>
    </xf>
    <xf numFmtId="169" fontId="27" fillId="0" borderId="0" xfId="0" applyNumberFormat="1" applyFont="1" applyFill="1" applyBorder="1" applyAlignment="1">
      <alignment vertical="center"/>
    </xf>
    <xf numFmtId="170" fontId="13" fillId="0" borderId="4" xfId="2" applyNumberFormat="1" applyFont="1" applyFill="1" applyBorder="1" applyAlignment="1">
      <alignment horizontal="center" vertical="center"/>
    </xf>
    <xf numFmtId="3" fontId="13" fillId="0" borderId="3" xfId="68" applyNumberFormat="1" applyFont="1" applyFill="1" applyBorder="1" applyAlignment="1">
      <alignment horizontal="left" vertical="center" wrapText="1"/>
    </xf>
    <xf numFmtId="169" fontId="27" fillId="0" borderId="11" xfId="83" applyNumberFormat="1" applyFont="1" applyFill="1" applyBorder="1" applyAlignment="1">
      <alignment vertical="center"/>
    </xf>
    <xf numFmtId="3" fontId="13" fillId="0" borderId="1" xfId="68" applyNumberFormat="1" applyFont="1" applyFill="1" applyBorder="1" applyAlignment="1">
      <alignment horizontal="left" vertical="center" wrapText="1"/>
    </xf>
    <xf numFmtId="3" fontId="13" fillId="0" borderId="3" xfId="68" applyNumberFormat="1" applyFont="1" applyFill="1" applyBorder="1" applyAlignment="1">
      <alignment horizontal="left" vertical="center"/>
    </xf>
    <xf numFmtId="170" fontId="27" fillId="0" borderId="0" xfId="0" applyNumberFormat="1" applyFont="1" applyFill="1" applyBorder="1" applyAlignment="1">
      <alignment vertical="center"/>
    </xf>
    <xf numFmtId="0" fontId="13" fillId="0" borderId="3" xfId="0" applyFont="1" applyFill="1" applyBorder="1" applyAlignment="1">
      <alignment vertical="center" wrapText="1"/>
    </xf>
    <xf numFmtId="0" fontId="27" fillId="0" borderId="0" xfId="0" applyFont="1" applyFill="1" applyBorder="1" applyAlignment="1">
      <alignment horizontal="center" vertical="center"/>
    </xf>
    <xf numFmtId="0" fontId="13" fillId="0" borderId="5" xfId="68" applyFont="1" applyFill="1" applyBorder="1" applyAlignment="1">
      <alignment vertical="center"/>
    </xf>
    <xf numFmtId="170" fontId="13" fillId="0" borderId="7" xfId="2" applyNumberFormat="1" applyFont="1" applyFill="1" applyBorder="1" applyAlignment="1">
      <alignment horizontal="center" vertical="center"/>
    </xf>
    <xf numFmtId="9" fontId="13" fillId="0" borderId="15" xfId="83" applyFont="1" applyFill="1" applyBorder="1" applyAlignment="1">
      <alignment horizontal="right" vertical="center"/>
    </xf>
    <xf numFmtId="4" fontId="27" fillId="0" borderId="0" xfId="0" applyNumberFormat="1" applyFont="1" applyFill="1" applyBorder="1" applyAlignment="1">
      <alignment vertical="center"/>
    </xf>
    <xf numFmtId="177" fontId="27" fillId="0" borderId="48" xfId="0" applyNumberFormat="1" applyFont="1" applyFill="1" applyBorder="1" applyAlignment="1">
      <alignment vertical="center"/>
    </xf>
    <xf numFmtId="4" fontId="27" fillId="0" borderId="0" xfId="0" applyNumberFormat="1" applyFont="1" applyFill="1" applyAlignment="1">
      <alignment vertical="center"/>
    </xf>
    <xf numFmtId="3" fontId="27" fillId="0" borderId="0" xfId="0" applyNumberFormat="1" applyFont="1" applyFill="1" applyAlignment="1">
      <alignment vertical="center"/>
    </xf>
    <xf numFmtId="176" fontId="16" fillId="0" borderId="0" xfId="2" applyNumberFormat="1" applyFont="1" applyFill="1" applyBorder="1" applyAlignment="1">
      <alignment horizontal="center" vertical="center"/>
    </xf>
    <xf numFmtId="0" fontId="13" fillId="0" borderId="20" xfId="0" applyFont="1" applyFill="1" applyBorder="1" applyAlignment="1">
      <alignment horizontal="center" vertical="center"/>
    </xf>
    <xf numFmtId="0" fontId="13" fillId="0" borderId="9"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13" fillId="0" borderId="10" xfId="0" applyFont="1" applyFill="1" applyBorder="1" applyAlignment="1">
      <alignment horizontal="center" vertical="center" wrapText="1"/>
    </xf>
    <xf numFmtId="3" fontId="27" fillId="0" borderId="0" xfId="0" applyNumberFormat="1" applyFont="1" applyFill="1" applyAlignment="1">
      <alignment horizontal="center" vertical="center"/>
    </xf>
    <xf numFmtId="3" fontId="27" fillId="0" borderId="1" xfId="68" applyNumberFormat="1" applyFont="1" applyFill="1" applyBorder="1" applyAlignment="1">
      <alignment horizontal="left" vertical="center"/>
    </xf>
    <xf numFmtId="169" fontId="27" fillId="0" borderId="4" xfId="15" applyNumberFormat="1" applyFont="1" applyFill="1" applyBorder="1" applyAlignment="1">
      <alignment horizontal="right" vertical="center"/>
    </xf>
    <xf numFmtId="0" fontId="27" fillId="0" borderId="4" xfId="0" applyFont="1" applyFill="1" applyBorder="1" applyAlignment="1">
      <alignment horizontal="center" vertical="center"/>
    </xf>
    <xf numFmtId="175" fontId="27" fillId="0" borderId="4" xfId="0" applyNumberFormat="1" applyFont="1" applyFill="1" applyBorder="1" applyAlignment="1">
      <alignment horizontal="center" vertical="center"/>
    </xf>
    <xf numFmtId="170" fontId="27" fillId="0" borderId="21" xfId="2" applyNumberFormat="1" applyFont="1" applyFill="1" applyBorder="1" applyAlignment="1">
      <alignment horizontal="center" vertical="center"/>
    </xf>
    <xf numFmtId="170" fontId="27" fillId="0" borderId="22" xfId="2" applyNumberFormat="1" applyFont="1" applyFill="1" applyBorder="1" applyAlignment="1">
      <alignment vertical="center"/>
    </xf>
    <xf numFmtId="14" fontId="27" fillId="0" borderId="0" xfId="0" applyNumberFormat="1" applyFont="1" applyFill="1" applyAlignment="1">
      <alignment vertical="center" wrapText="1"/>
    </xf>
    <xf numFmtId="174" fontId="27" fillId="0" borderId="0" xfId="0" applyNumberFormat="1" applyFont="1" applyFill="1" applyAlignment="1">
      <alignment vertical="center"/>
    </xf>
    <xf numFmtId="0" fontId="16" fillId="0" borderId="0" xfId="0" applyFont="1" applyFill="1" applyAlignment="1">
      <alignment vertical="center"/>
    </xf>
    <xf numFmtId="0" fontId="27" fillId="0" borderId="16" xfId="0" applyFont="1" applyFill="1" applyBorder="1" applyAlignment="1">
      <alignment horizontal="center" vertical="center"/>
    </xf>
    <xf numFmtId="0" fontId="27" fillId="0" borderId="0" xfId="0" applyFont="1" applyFill="1" applyAlignment="1">
      <alignment vertical="center" wrapText="1"/>
    </xf>
    <xf numFmtId="0" fontId="27" fillId="0" borderId="0" xfId="0" applyFont="1" applyFill="1" applyBorder="1" applyAlignment="1">
      <alignment vertical="center" wrapText="1"/>
    </xf>
    <xf numFmtId="3" fontId="13" fillId="0" borderId="0" xfId="0" applyNumberFormat="1" applyFont="1" applyFill="1" applyAlignment="1">
      <alignment vertical="center"/>
    </xf>
    <xf numFmtId="0" fontId="31" fillId="0" borderId="0" xfId="0" applyFont="1" applyFill="1" applyBorder="1" applyAlignment="1">
      <alignment vertical="center"/>
    </xf>
    <xf numFmtId="0" fontId="13" fillId="0" borderId="33"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169" fontId="13" fillId="0" borderId="8" xfId="0" applyNumberFormat="1" applyFont="1" applyFill="1" applyBorder="1" applyAlignment="1">
      <alignment vertical="center"/>
    </xf>
    <xf numFmtId="10" fontId="27" fillId="0" borderId="0" xfId="83" applyNumberFormat="1" applyFont="1" applyFill="1" applyAlignment="1">
      <alignment vertical="center"/>
    </xf>
    <xf numFmtId="169" fontId="13" fillId="0" borderId="23" xfId="15" applyNumberFormat="1" applyFont="1" applyFill="1" applyBorder="1" applyAlignment="1">
      <alignment vertical="center"/>
    </xf>
    <xf numFmtId="169" fontId="13" fillId="0" borderId="8" xfId="15" applyNumberFormat="1" applyFont="1" applyFill="1" applyBorder="1" applyAlignment="1">
      <alignment vertical="center"/>
    </xf>
    <xf numFmtId="169" fontId="27" fillId="0" borderId="0" xfId="0" applyNumberFormat="1" applyFont="1" applyFill="1" applyAlignment="1">
      <alignment vertical="center"/>
    </xf>
    <xf numFmtId="49" fontId="27" fillId="0" borderId="33" xfId="0" applyNumberFormat="1" applyFont="1" applyFill="1" applyBorder="1" applyAlignment="1">
      <alignment vertical="center"/>
    </xf>
    <xf numFmtId="0" fontId="27" fillId="0" borderId="2" xfId="0" applyFont="1" applyFill="1" applyBorder="1" applyAlignment="1">
      <alignment vertical="center"/>
    </xf>
    <xf numFmtId="0" fontId="27" fillId="0" borderId="2" xfId="0" applyFont="1" applyFill="1" applyBorder="1" applyAlignment="1">
      <alignment horizontal="center" vertical="center"/>
    </xf>
    <xf numFmtId="169" fontId="27" fillId="0" borderId="17" xfId="15" applyNumberFormat="1" applyFont="1" applyFill="1" applyBorder="1" applyAlignment="1">
      <alignment vertical="center"/>
    </xf>
    <xf numFmtId="167" fontId="27" fillId="0" borderId="0" xfId="0" applyNumberFormat="1" applyFont="1" applyFill="1" applyAlignment="1">
      <alignment vertical="center"/>
    </xf>
    <xf numFmtId="0" fontId="27" fillId="0" borderId="24" xfId="0" applyFont="1" applyFill="1" applyBorder="1" applyAlignment="1">
      <alignment vertical="center"/>
    </xf>
    <xf numFmtId="169" fontId="13" fillId="0" borderId="17" xfId="15" applyNumberFormat="1" applyFont="1" applyFill="1" applyBorder="1" applyAlignment="1">
      <alignment vertical="center"/>
    </xf>
    <xf numFmtId="0" fontId="13" fillId="0" borderId="45" xfId="0" applyFont="1" applyFill="1" applyBorder="1" applyAlignment="1">
      <alignment vertical="center"/>
    </xf>
    <xf numFmtId="169" fontId="27" fillId="0" borderId="0" xfId="83" applyNumberFormat="1" applyFont="1" applyFill="1" applyAlignment="1">
      <alignment vertical="center"/>
    </xf>
    <xf numFmtId="167" fontId="27" fillId="0" borderId="0" xfId="2" applyFont="1" applyFill="1" applyAlignment="1">
      <alignment vertical="center"/>
    </xf>
    <xf numFmtId="3" fontId="13" fillId="0" borderId="2" xfId="68" applyNumberFormat="1" applyFont="1" applyFill="1" applyBorder="1" applyAlignment="1">
      <alignment vertical="center"/>
    </xf>
    <xf numFmtId="169" fontId="13" fillId="0" borderId="8" xfId="68" applyNumberFormat="1" applyFont="1" applyFill="1" applyBorder="1" applyAlignment="1">
      <alignment vertical="center"/>
    </xf>
    <xf numFmtId="0" fontId="0" fillId="0" borderId="19" xfId="0" applyFont="1" applyBorder="1" applyAlignment="1">
      <alignment horizontal="justify" vertical="center"/>
    </xf>
    <xf numFmtId="0" fontId="13" fillId="0" borderId="19" xfId="0" applyFont="1" applyFill="1" applyBorder="1" applyAlignment="1">
      <alignment vertical="center"/>
    </xf>
    <xf numFmtId="0" fontId="27" fillId="0" borderId="34" xfId="0" applyFont="1" applyFill="1" applyBorder="1" applyAlignment="1">
      <alignment vertical="center"/>
    </xf>
    <xf numFmtId="0" fontId="27" fillId="0" borderId="12" xfId="0" applyFont="1" applyFill="1" applyBorder="1" applyAlignment="1">
      <alignment vertical="center"/>
    </xf>
    <xf numFmtId="0" fontId="27" fillId="0" borderId="45" xfId="0" applyFont="1" applyFill="1" applyBorder="1" applyAlignment="1">
      <alignment vertical="center"/>
    </xf>
    <xf numFmtId="0" fontId="27" fillId="0" borderId="27" xfId="0" applyFont="1" applyFill="1" applyBorder="1" applyAlignment="1">
      <alignment vertical="center"/>
    </xf>
    <xf numFmtId="0" fontId="27" fillId="0" borderId="49" xfId="0" applyFont="1" applyFill="1" applyBorder="1" applyAlignment="1">
      <alignment vertical="center"/>
    </xf>
    <xf numFmtId="0" fontId="35" fillId="0" borderId="0" xfId="0" applyFont="1" applyAlignment="1">
      <alignment horizontal="left" vertical="center" wrapText="1"/>
    </xf>
    <xf numFmtId="0" fontId="35" fillId="0" borderId="0" xfId="0" applyFont="1"/>
    <xf numFmtId="0" fontId="34" fillId="0" borderId="4" xfId="0" applyFont="1" applyBorder="1" applyAlignment="1">
      <alignment horizontal="center" vertical="center" wrapText="1"/>
    </xf>
    <xf numFmtId="0" fontId="0" fillId="0" borderId="4" xfId="0" applyBorder="1"/>
    <xf numFmtId="41" fontId="35" fillId="0" borderId="4" xfId="87" applyFont="1" applyBorder="1"/>
    <xf numFmtId="41" fontId="0" fillId="0" borderId="4" xfId="87" applyFont="1" applyBorder="1"/>
    <xf numFmtId="0" fontId="0" fillId="0" borderId="21" xfId="0" applyBorder="1" applyAlignment="1">
      <alignment horizontal="left" vertical="center"/>
    </xf>
    <xf numFmtId="0" fontId="0" fillId="0" borderId="35" xfId="0" applyBorder="1" applyAlignment="1">
      <alignment horizontal="left" vertical="center"/>
    </xf>
    <xf numFmtId="0" fontId="0" fillId="0" borderId="25" xfId="0" applyBorder="1" applyAlignment="1">
      <alignment horizontal="left" vertical="center"/>
    </xf>
    <xf numFmtId="0" fontId="6"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0" fillId="0" borderId="0" xfId="0" applyAlignment="1">
      <alignment vertical="center" wrapText="1"/>
    </xf>
    <xf numFmtId="0" fontId="6" fillId="0" borderId="4" xfId="0" applyFont="1" applyBorder="1"/>
    <xf numFmtId="0" fontId="6" fillId="0" borderId="4" xfId="0" applyFont="1" applyFill="1" applyBorder="1"/>
    <xf numFmtId="0" fontId="0" fillId="0" borderId="19" xfId="0" applyFont="1" applyBorder="1" applyAlignment="1">
      <alignment horizontal="center" wrapText="1"/>
    </xf>
    <xf numFmtId="0" fontId="0" fillId="0" borderId="0" xfId="0" applyFont="1" applyBorder="1" applyAlignment="1">
      <alignment horizontal="center" wrapText="1"/>
    </xf>
    <xf numFmtId="0" fontId="0" fillId="0" borderId="48" xfId="0" applyFont="1" applyBorder="1" applyAlignment="1">
      <alignment horizontal="center" wrapText="1"/>
    </xf>
    <xf numFmtId="0" fontId="6" fillId="0" borderId="1" xfId="0" applyFont="1" applyBorder="1" applyAlignment="1">
      <alignment horizontal="center"/>
    </xf>
    <xf numFmtId="0" fontId="6" fillId="0" borderId="4" xfId="0" applyFont="1" applyBorder="1" applyAlignment="1">
      <alignment horizontal="center"/>
    </xf>
    <xf numFmtId="0" fontId="0" fillId="0" borderId="19" xfId="0" applyFont="1" applyBorder="1" applyAlignment="1">
      <alignment horizontal="left"/>
    </xf>
    <xf numFmtId="0" fontId="0" fillId="0" borderId="0" xfId="0" applyFont="1" applyBorder="1" applyAlignment="1">
      <alignment horizontal="left"/>
    </xf>
    <xf numFmtId="0" fontId="0" fillId="0" borderId="45" xfId="0" applyFont="1" applyBorder="1" applyAlignment="1">
      <alignment horizontal="center" wrapText="1"/>
    </xf>
    <xf numFmtId="0" fontId="0" fillId="0" borderId="27" xfId="0" applyFont="1" applyBorder="1" applyAlignment="1">
      <alignment horizontal="center" wrapText="1"/>
    </xf>
    <xf numFmtId="0" fontId="0" fillId="0" borderId="49" xfId="0" applyFont="1" applyBorder="1" applyAlignment="1">
      <alignment horizontal="center" wrapText="1"/>
    </xf>
    <xf numFmtId="0" fontId="18" fillId="0" borderId="33" xfId="0" applyFont="1" applyBorder="1" applyAlignment="1">
      <alignment horizontal="center" vertical="center"/>
    </xf>
    <xf numFmtId="0" fontId="18" fillId="0" borderId="2" xfId="0" applyFont="1" applyBorder="1" applyAlignment="1">
      <alignment horizontal="center" vertical="center"/>
    </xf>
    <xf numFmtId="0" fontId="6" fillId="0" borderId="33" xfId="0" applyFont="1" applyBorder="1" applyAlignment="1">
      <alignment horizontal="center"/>
    </xf>
    <xf numFmtId="0" fontId="6" fillId="0" borderId="2" xfId="0" applyFont="1" applyBorder="1" applyAlignment="1">
      <alignment horizontal="center"/>
    </xf>
    <xf numFmtId="0" fontId="6" fillId="0" borderId="24" xfId="0" applyFont="1" applyBorder="1" applyAlignment="1">
      <alignment horizontal="center"/>
    </xf>
    <xf numFmtId="0" fontId="0" fillId="0" borderId="48" xfId="0" applyFont="1" applyBorder="1" applyAlignment="1">
      <alignment horizontal="left"/>
    </xf>
    <xf numFmtId="0" fontId="0" fillId="0" borderId="19" xfId="0" applyFont="1" applyBorder="1" applyAlignment="1">
      <alignment horizontal="left" wrapText="1"/>
    </xf>
    <xf numFmtId="0" fontId="0" fillId="0" borderId="0" xfId="0" applyFont="1" applyBorder="1" applyAlignment="1">
      <alignment horizontal="left" wrapText="1"/>
    </xf>
    <xf numFmtId="0" fontId="0" fillId="0" borderId="48" xfId="0" applyFont="1" applyBorder="1" applyAlignment="1">
      <alignment horizontal="left" wrapText="1"/>
    </xf>
    <xf numFmtId="0" fontId="0" fillId="0" borderId="3" xfId="0" applyFont="1" applyBorder="1" applyAlignment="1">
      <alignment horizontal="left"/>
    </xf>
    <xf numFmtId="0" fontId="0" fillId="0" borderId="35" xfId="0" applyFont="1" applyBorder="1" applyAlignment="1">
      <alignment horizontal="left"/>
    </xf>
    <xf numFmtId="0" fontId="0" fillId="0" borderId="25" xfId="0" applyFont="1" applyBorder="1" applyAlignment="1">
      <alignment horizontal="left"/>
    </xf>
    <xf numFmtId="0" fontId="0" fillId="0" borderId="45" xfId="0" applyFont="1" applyBorder="1" applyAlignment="1">
      <alignment horizontal="left" vertical="center" wrapText="1"/>
    </xf>
    <xf numFmtId="0" fontId="0" fillId="0" borderId="27" xfId="0" applyFont="1" applyBorder="1" applyAlignment="1">
      <alignment horizontal="left" vertical="center" wrapText="1"/>
    </xf>
    <xf numFmtId="0" fontId="0" fillId="0" borderId="49" xfId="0" applyFont="1" applyBorder="1" applyAlignment="1">
      <alignment horizontal="left" vertical="center" wrapText="1"/>
    </xf>
    <xf numFmtId="0" fontId="6" fillId="0" borderId="46" xfId="0" applyFont="1" applyBorder="1" applyAlignment="1">
      <alignment horizontal="left"/>
    </xf>
    <xf numFmtId="0" fontId="6" fillId="0" borderId="26" xfId="0" applyFont="1" applyBorder="1" applyAlignment="1">
      <alignment horizontal="left"/>
    </xf>
    <xf numFmtId="0" fontId="6" fillId="0" borderId="47" xfId="0" applyFont="1" applyBorder="1" applyAlignment="1">
      <alignment horizontal="left"/>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0" fillId="0" borderId="48" xfId="0" applyFont="1" applyBorder="1" applyAlignment="1">
      <alignment horizontal="left" vertical="center" wrapText="1"/>
    </xf>
    <xf numFmtId="0" fontId="0" fillId="0" borderId="1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20" fillId="0" borderId="19" xfId="0" applyFont="1" applyBorder="1" applyAlignment="1">
      <alignment horizontal="left" vertical="center"/>
    </xf>
    <xf numFmtId="0" fontId="0" fillId="0" borderId="0" xfId="0" applyFont="1" applyBorder="1" applyAlignment="1">
      <alignment horizontal="left" vertical="center"/>
    </xf>
    <xf numFmtId="0" fontId="0" fillId="0" borderId="48" xfId="0" applyFont="1" applyBorder="1" applyAlignment="1">
      <alignment horizontal="left" vertical="center"/>
    </xf>
    <xf numFmtId="0" fontId="6" fillId="0" borderId="3"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2" xfId="0" applyFont="1" applyFill="1" applyBorder="1" applyAlignment="1">
      <alignment horizontal="center" vertical="center"/>
    </xf>
    <xf numFmtId="0" fontId="18" fillId="0" borderId="24" xfId="0" applyFont="1" applyBorder="1" applyAlignment="1">
      <alignment horizontal="center" vertical="center"/>
    </xf>
    <xf numFmtId="49" fontId="19" fillId="0" borderId="33" xfId="68" applyNumberFormat="1" applyFont="1" applyFill="1" applyBorder="1" applyAlignment="1">
      <alignment horizontal="center" vertical="center" wrapText="1"/>
    </xf>
    <xf numFmtId="49" fontId="19" fillId="0" borderId="2" xfId="68" applyNumberFormat="1" applyFont="1" applyFill="1" applyBorder="1" applyAlignment="1">
      <alignment horizontal="center" vertical="center" wrapText="1"/>
    </xf>
    <xf numFmtId="49" fontId="19" fillId="0" borderId="24" xfId="68" applyNumberFormat="1" applyFont="1" applyFill="1" applyBorder="1" applyAlignment="1">
      <alignment horizontal="center" vertical="center" wrapText="1"/>
    </xf>
    <xf numFmtId="0" fontId="6" fillId="0" borderId="1" xfId="0" applyFont="1" applyBorder="1" applyAlignment="1">
      <alignment horizontal="left"/>
    </xf>
    <xf numFmtId="0" fontId="6" fillId="0" borderId="4" xfId="0" applyFont="1" applyBorder="1" applyAlignment="1">
      <alignment horizontal="left"/>
    </xf>
    <xf numFmtId="0" fontId="21" fillId="0" borderId="36" xfId="68" applyFont="1" applyFill="1" applyBorder="1" applyAlignment="1">
      <alignment horizontal="center" vertical="center" wrapText="1"/>
    </xf>
    <xf numFmtId="0" fontId="21" fillId="0" borderId="37" xfId="68" applyFont="1" applyFill="1" applyBorder="1" applyAlignment="1">
      <alignment horizontal="center" vertical="center" wrapText="1"/>
    </xf>
    <xf numFmtId="0" fontId="21" fillId="0" borderId="38" xfId="68" applyFont="1" applyFill="1" applyBorder="1" applyAlignment="1">
      <alignment horizontal="center" vertical="center" wrapText="1"/>
    </xf>
    <xf numFmtId="0" fontId="15" fillId="0" borderId="4" xfId="68" applyFont="1" applyFill="1" applyBorder="1" applyAlignment="1">
      <alignment horizontal="center" vertical="center"/>
    </xf>
    <xf numFmtId="0" fontId="15" fillId="0" borderId="22" xfId="68" applyFont="1" applyFill="1" applyBorder="1" applyAlignment="1">
      <alignment horizontal="center" vertical="center"/>
    </xf>
    <xf numFmtId="49" fontId="23" fillId="0" borderId="1" xfId="68" applyNumberFormat="1" applyFont="1" applyFill="1" applyBorder="1" applyAlignment="1">
      <alignment horizontal="center" vertical="center" wrapText="1"/>
    </xf>
    <xf numFmtId="0" fontId="23" fillId="0" borderId="4" xfId="68" applyFont="1" applyFill="1" applyBorder="1" applyAlignment="1">
      <alignment horizontal="center" vertical="center" wrapText="1"/>
    </xf>
    <xf numFmtId="0" fontId="21" fillId="0" borderId="33" xfId="68" applyFont="1" applyFill="1" applyBorder="1" applyAlignment="1">
      <alignment horizontal="center" vertical="center" wrapText="1"/>
    </xf>
    <xf numFmtId="0" fontId="21" fillId="0" borderId="2" xfId="68" applyFont="1" applyFill="1" applyBorder="1" applyAlignment="1">
      <alignment horizontal="center" vertical="center" wrapText="1"/>
    </xf>
    <xf numFmtId="0" fontId="21" fillId="0" borderId="24" xfId="68" applyFont="1" applyFill="1" applyBorder="1" applyAlignment="1">
      <alignment horizontal="center" vertical="center" wrapText="1"/>
    </xf>
    <xf numFmtId="0" fontId="6" fillId="0" borderId="20"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16" fillId="0" borderId="1" xfId="0" applyFont="1" applyBorder="1" applyAlignment="1">
      <alignment vertical="center" wrapText="1"/>
    </xf>
    <xf numFmtId="0" fontId="16" fillId="0" borderId="4" xfId="0" applyFont="1" applyBorder="1" applyAlignment="1">
      <alignment vertical="center" wrapText="1"/>
    </xf>
    <xf numFmtId="0" fontId="16" fillId="8" borderId="1" xfId="0" applyFont="1" applyFill="1" applyBorder="1" applyAlignment="1">
      <alignment vertical="center" wrapText="1"/>
    </xf>
    <xf numFmtId="0" fontId="16" fillId="8" borderId="4" xfId="0" applyFont="1" applyFill="1" applyBorder="1" applyAlignment="1">
      <alignment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5" fillId="0" borderId="1" xfId="68" applyNumberFormat="1" applyFont="1" applyFill="1" applyBorder="1" applyAlignment="1">
      <alignment horizontal="center" vertical="center"/>
    </xf>
    <xf numFmtId="3" fontId="15" fillId="0" borderId="4" xfId="68" applyNumberFormat="1" applyFont="1" applyFill="1" applyBorder="1" applyAlignment="1">
      <alignment horizontal="center" vertical="center"/>
    </xf>
    <xf numFmtId="3" fontId="15" fillId="0" borderId="22" xfId="68" applyNumberFormat="1" applyFont="1" applyFill="1" applyBorder="1" applyAlignment="1">
      <alignment horizontal="center" vertical="center"/>
    </xf>
    <xf numFmtId="3" fontId="15" fillId="0" borderId="3" xfId="68" applyNumberFormat="1" applyFont="1" applyFill="1" applyBorder="1" applyAlignment="1">
      <alignment horizontal="center" vertical="center"/>
    </xf>
    <xf numFmtId="3" fontId="15" fillId="0" borderId="35" xfId="68" applyNumberFormat="1" applyFont="1" applyFill="1" applyBorder="1" applyAlignment="1">
      <alignment horizontal="center" vertical="center"/>
    </xf>
    <xf numFmtId="3" fontId="15" fillId="0" borderId="25" xfId="68"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4" xfId="0" applyFont="1" applyFill="1" applyBorder="1" applyAlignment="1">
      <alignment horizontal="center" vertical="center"/>
    </xf>
    <xf numFmtId="0" fontId="23" fillId="0" borderId="17" xfId="68" applyFont="1" applyFill="1" applyBorder="1" applyAlignment="1">
      <alignment horizontal="center" vertical="center" wrapText="1"/>
    </xf>
    <xf numFmtId="0" fontId="23" fillId="0" borderId="39" xfId="68" applyFont="1" applyFill="1" applyBorder="1" applyAlignment="1">
      <alignment horizontal="center" vertical="center" wrapText="1"/>
    </xf>
    <xf numFmtId="0" fontId="23" fillId="0" borderId="36" xfId="68" applyFont="1" applyFill="1" applyBorder="1" applyAlignment="1">
      <alignment horizontal="center" vertical="center"/>
    </xf>
    <xf numFmtId="0" fontId="23" fillId="0" borderId="37" xfId="68" applyFont="1" applyFill="1" applyBorder="1" applyAlignment="1">
      <alignment horizontal="center" vertical="center"/>
    </xf>
    <xf numFmtId="0" fontId="23" fillId="0" borderId="38" xfId="68" applyFont="1" applyFill="1" applyBorder="1" applyAlignment="1">
      <alignment horizontal="center" vertical="center"/>
    </xf>
    <xf numFmtId="0" fontId="23" fillId="0" borderId="40" xfId="68" applyFont="1" applyFill="1" applyBorder="1" applyAlignment="1">
      <alignment horizontal="center" vertical="center" wrapText="1"/>
    </xf>
    <xf numFmtId="0" fontId="23" fillId="0" borderId="41" xfId="68" applyFont="1" applyFill="1" applyBorder="1" applyAlignment="1">
      <alignment horizontal="center" vertical="center" wrapText="1"/>
    </xf>
    <xf numFmtId="3" fontId="24" fillId="0" borderId="0" xfId="68" applyNumberFormat="1" applyFont="1" applyFill="1" applyBorder="1" applyAlignment="1">
      <alignment horizontal="left" vertical="center"/>
    </xf>
    <xf numFmtId="0" fontId="19" fillId="0" borderId="3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24" xfId="0" applyFont="1" applyFill="1" applyBorder="1" applyAlignment="1">
      <alignment horizontal="center" vertical="center"/>
    </xf>
    <xf numFmtId="0" fontId="32" fillId="0" borderId="45" xfId="0" applyFont="1" applyBorder="1" applyAlignment="1">
      <alignment horizontal="left" vertical="center" wrapText="1"/>
    </xf>
    <xf numFmtId="0" fontId="32" fillId="0" borderId="27" xfId="0" applyFont="1" applyBorder="1" applyAlignment="1">
      <alignment horizontal="left" vertical="center" wrapText="1"/>
    </xf>
    <xf numFmtId="0" fontId="32" fillId="0" borderId="49" xfId="0" applyFont="1" applyBorder="1" applyAlignment="1">
      <alignment horizontal="left" vertical="center" wrapText="1"/>
    </xf>
    <xf numFmtId="0" fontId="32" fillId="0" borderId="19" xfId="0" applyFont="1" applyBorder="1" applyAlignment="1">
      <alignment vertical="center" wrapText="1"/>
    </xf>
    <xf numFmtId="0" fontId="32" fillId="0" borderId="0" xfId="0" applyFont="1" applyBorder="1" applyAlignment="1">
      <alignment vertical="center" wrapText="1"/>
    </xf>
    <xf numFmtId="0" fontId="32" fillId="0" borderId="48" xfId="0" applyFont="1" applyBorder="1" applyAlignment="1">
      <alignment vertical="center" wrapText="1"/>
    </xf>
    <xf numFmtId="0" fontId="32" fillId="0" borderId="19" xfId="0" applyFont="1" applyBorder="1" applyAlignment="1">
      <alignment horizontal="left" vertical="center" wrapText="1"/>
    </xf>
    <xf numFmtId="0" fontId="32" fillId="0" borderId="0" xfId="0" applyFont="1" applyBorder="1" applyAlignment="1">
      <alignment horizontal="left" vertical="center" wrapText="1"/>
    </xf>
    <xf numFmtId="0" fontId="32" fillId="0" borderId="48" xfId="0" applyFont="1" applyBorder="1" applyAlignment="1">
      <alignment horizontal="left" vertical="center" wrapText="1"/>
    </xf>
    <xf numFmtId="0" fontId="32" fillId="0" borderId="19" xfId="0" applyFont="1" applyBorder="1" applyAlignment="1">
      <alignment horizontal="left" vertical="center"/>
    </xf>
    <xf numFmtId="0" fontId="32" fillId="0" borderId="0" xfId="0" applyFont="1" applyBorder="1" applyAlignment="1">
      <alignment horizontal="left" vertical="center"/>
    </xf>
    <xf numFmtId="0" fontId="32" fillId="0" borderId="48" xfId="0" applyFont="1" applyBorder="1" applyAlignment="1">
      <alignment horizontal="left" vertical="center"/>
    </xf>
    <xf numFmtId="0" fontId="13" fillId="0" borderId="33" xfId="68" applyFont="1" applyFill="1" applyBorder="1" applyAlignment="1">
      <alignment horizontal="center" vertical="center" wrapText="1"/>
    </xf>
    <xf numFmtId="0" fontId="14" fillId="0" borderId="2" xfId="68" applyFont="1" applyFill="1" applyBorder="1" applyAlignment="1">
      <alignment horizontal="center" vertical="center" wrapText="1"/>
    </xf>
    <xf numFmtId="0" fontId="14" fillId="0" borderId="24" xfId="68" applyFont="1" applyFill="1" applyBorder="1" applyAlignment="1">
      <alignment horizontal="center" vertical="center" wrapText="1"/>
    </xf>
    <xf numFmtId="0" fontId="13" fillId="0" borderId="36" xfId="68" applyFont="1" applyFill="1" applyBorder="1" applyAlignment="1">
      <alignment horizontal="center" vertical="center" wrapText="1"/>
    </xf>
    <xf numFmtId="0" fontId="13" fillId="0" borderId="37" xfId="68" applyFont="1" applyFill="1" applyBorder="1" applyAlignment="1">
      <alignment horizontal="center" vertical="center" wrapText="1"/>
    </xf>
    <xf numFmtId="0" fontId="13" fillId="0" borderId="38" xfId="68" applyFont="1" applyFill="1" applyBorder="1" applyAlignment="1">
      <alignment horizontal="center" vertical="center" wrapText="1"/>
    </xf>
    <xf numFmtId="10" fontId="29" fillId="0" borderId="4" xfId="0" applyNumberFormat="1" applyFont="1" applyFill="1" applyBorder="1" applyAlignment="1">
      <alignment horizontal="center" vertical="center"/>
    </xf>
    <xf numFmtId="10" fontId="29" fillId="0" borderId="22" xfId="0" applyNumberFormat="1" applyFont="1" applyFill="1" applyBorder="1" applyAlignment="1">
      <alignment horizontal="center" vertical="center"/>
    </xf>
    <xf numFmtId="0" fontId="17" fillId="0" borderId="46" xfId="0" applyFont="1" applyBorder="1" applyAlignment="1">
      <alignment horizontal="left"/>
    </xf>
    <xf numFmtId="0" fontId="17" fillId="0" borderId="26" xfId="0" applyFont="1" applyBorder="1" applyAlignment="1">
      <alignment horizontal="left"/>
    </xf>
    <xf numFmtId="0" fontId="17" fillId="0" borderId="47" xfId="0" applyFont="1" applyBorder="1" applyAlignment="1">
      <alignment horizontal="left"/>
    </xf>
    <xf numFmtId="0" fontId="34" fillId="0" borderId="0" xfId="0" applyFont="1" applyAlignment="1">
      <alignment horizontal="center"/>
    </xf>
    <xf numFmtId="0" fontId="35" fillId="0" borderId="0" xfId="0" applyFont="1" applyAlignment="1">
      <alignment horizontal="left"/>
    </xf>
    <xf numFmtId="0" fontId="35" fillId="0" borderId="0" xfId="0" applyFont="1" applyAlignment="1">
      <alignment horizontal="left" vertical="center" wrapText="1"/>
    </xf>
    <xf numFmtId="0" fontId="35" fillId="0" borderId="0" xfId="0" applyFont="1" applyAlignment="1">
      <alignment vertical="center" wrapText="1"/>
    </xf>
    <xf numFmtId="0" fontId="35" fillId="0" borderId="21" xfId="0" applyFont="1" applyBorder="1" applyAlignment="1">
      <alignment horizontal="left"/>
    </xf>
    <xf numFmtId="0" fontId="35" fillId="0" borderId="35" xfId="0" applyFont="1" applyBorder="1" applyAlignment="1">
      <alignment horizontal="left"/>
    </xf>
    <xf numFmtId="0" fontId="35" fillId="0" borderId="25" xfId="0" applyFont="1" applyBorder="1" applyAlignment="1">
      <alignment horizontal="left"/>
    </xf>
    <xf numFmtId="0" fontId="6" fillId="0" borderId="21" xfId="0" applyFont="1" applyBorder="1" applyAlignment="1">
      <alignment horizontal="left"/>
    </xf>
    <xf numFmtId="0" fontId="6" fillId="0" borderId="35" xfId="0" applyFont="1" applyBorder="1" applyAlignment="1">
      <alignment horizontal="left"/>
    </xf>
    <xf numFmtId="0" fontId="6" fillId="0" borderId="25" xfId="0" applyFont="1" applyBorder="1" applyAlignment="1">
      <alignment horizontal="left"/>
    </xf>
    <xf numFmtId="0" fontId="0" fillId="0" borderId="21" xfId="0" applyBorder="1" applyAlignment="1">
      <alignment horizontal="left"/>
    </xf>
    <xf numFmtId="0" fontId="0" fillId="0" borderId="35" xfId="0" applyBorder="1" applyAlignment="1">
      <alignment horizontal="left"/>
    </xf>
    <xf numFmtId="0" fontId="0" fillId="0" borderId="25" xfId="0" applyBorder="1" applyAlignment="1">
      <alignment horizontal="left"/>
    </xf>
    <xf numFmtId="0" fontId="34" fillId="0" borderId="21" xfId="0" applyFont="1" applyBorder="1" applyAlignment="1">
      <alignment horizontal="left" vertical="center" wrapText="1"/>
    </xf>
    <xf numFmtId="0" fontId="34" fillId="0" borderId="35" xfId="0" applyFont="1" applyBorder="1" applyAlignment="1">
      <alignment horizontal="left" vertical="center" wrapText="1"/>
    </xf>
    <xf numFmtId="0" fontId="34" fillId="0" borderId="25" xfId="0" applyFont="1" applyBorder="1" applyAlignment="1">
      <alignment horizontal="left" vertical="center" wrapText="1"/>
    </xf>
    <xf numFmtId="0" fontId="34" fillId="0" borderId="21" xfId="0" applyFont="1" applyBorder="1" applyAlignment="1">
      <alignment horizontal="left"/>
    </xf>
    <xf numFmtId="0" fontId="34" fillId="0" borderId="35" xfId="0" applyFont="1" applyBorder="1" applyAlignment="1">
      <alignment horizontal="left"/>
    </xf>
    <xf numFmtId="0" fontId="34" fillId="0" borderId="25" xfId="0" applyFont="1" applyBorder="1" applyAlignment="1">
      <alignment horizontal="left"/>
    </xf>
    <xf numFmtId="0" fontId="35" fillId="0" borderId="21" xfId="0" applyFont="1" applyBorder="1" applyAlignment="1">
      <alignment horizontal="left" vertical="center" wrapText="1"/>
    </xf>
    <xf numFmtId="0" fontId="35" fillId="0" borderId="35" xfId="0" applyFont="1" applyBorder="1" applyAlignment="1">
      <alignment horizontal="left" vertical="center" wrapText="1"/>
    </xf>
    <xf numFmtId="0" fontId="35" fillId="0" borderId="25" xfId="0" applyFont="1" applyBorder="1" applyAlignment="1">
      <alignment horizontal="left" vertical="center" wrapText="1"/>
    </xf>
    <xf numFmtId="0" fontId="0" fillId="0" borderId="21" xfId="0" applyBorder="1" applyAlignment="1">
      <alignment horizontal="left" vertical="center"/>
    </xf>
    <xf numFmtId="0" fontId="0" fillId="0" borderId="35" xfId="0" applyBorder="1" applyAlignment="1">
      <alignment horizontal="left" vertical="center"/>
    </xf>
    <xf numFmtId="0" fontId="0" fillId="0" borderId="25" xfId="0" applyBorder="1" applyAlignment="1">
      <alignment horizontal="left" vertical="center"/>
    </xf>
    <xf numFmtId="0" fontId="6" fillId="0" borderId="21" xfId="0" applyFont="1" applyBorder="1" applyAlignment="1">
      <alignment horizontal="center" vertical="center"/>
    </xf>
    <xf numFmtId="0" fontId="6" fillId="0" borderId="35"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left" vertical="center"/>
    </xf>
    <xf numFmtId="0" fontId="6" fillId="0" borderId="35" xfId="0" applyFont="1" applyBorder="1" applyAlignment="1">
      <alignment horizontal="left" vertical="center"/>
    </xf>
    <xf numFmtId="0" fontId="6" fillId="0" borderId="25" xfId="0" applyFont="1" applyBorder="1" applyAlignment="1">
      <alignment horizontal="left" vertical="center"/>
    </xf>
    <xf numFmtId="0" fontId="34" fillId="0" borderId="21" xfId="0" applyFont="1" applyFill="1" applyBorder="1" applyAlignment="1">
      <alignment horizontal="left" vertical="center" wrapText="1"/>
    </xf>
    <xf numFmtId="0" fontId="34" fillId="0" borderId="35"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0" fillId="0" borderId="21"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xf>
    <xf numFmtId="41" fontId="0" fillId="0" borderId="21" xfId="87" applyFont="1" applyBorder="1" applyAlignment="1">
      <alignment horizontal="center"/>
    </xf>
    <xf numFmtId="41" fontId="0" fillId="0" borderId="35" xfId="87" applyFont="1" applyBorder="1" applyAlignment="1">
      <alignment horizontal="center"/>
    </xf>
    <xf numFmtId="41" fontId="0" fillId="0" borderId="25" xfId="87" applyFont="1" applyBorder="1" applyAlignment="1">
      <alignment horizontal="center"/>
    </xf>
    <xf numFmtId="0" fontId="0" fillId="0" borderId="0" xfId="0" applyAlignment="1">
      <alignment horizontal="left" vertical="center" wrapText="1" indent="1"/>
    </xf>
    <xf numFmtId="0" fontId="0" fillId="0" borderId="0" xfId="0" applyAlignment="1">
      <alignment horizontal="left" vertical="center" wrapText="1"/>
    </xf>
    <xf numFmtId="0" fontId="6" fillId="0" borderId="0" xfId="0" applyFont="1" applyAlignment="1">
      <alignment horizontal="center"/>
    </xf>
    <xf numFmtId="0" fontId="8" fillId="0" borderId="4" xfId="0" applyFont="1" applyBorder="1" applyAlignment="1">
      <alignment horizontal="center" vertical="center"/>
    </xf>
  </cellXfs>
  <cellStyles count="88">
    <cellStyle name="Euro" xfId="1"/>
    <cellStyle name="Millares" xfId="2" builtinId="3"/>
    <cellStyle name="Millares [0]" xfId="3" builtinId="6"/>
    <cellStyle name="Millares [0] 2" xfId="87"/>
    <cellStyle name="Millares 10" xfId="4"/>
    <cellStyle name="Millares 11" xfId="5"/>
    <cellStyle name="Millares 12" xfId="6"/>
    <cellStyle name="Millares 13" xfId="7"/>
    <cellStyle name="Millares 13 2" xfId="8"/>
    <cellStyle name="Millares 14" xfId="9"/>
    <cellStyle name="Millares 15" xfId="10"/>
    <cellStyle name="Millares 16" xfId="11"/>
    <cellStyle name="Millares 17" xfId="12"/>
    <cellStyle name="Millares 18" xfId="13"/>
    <cellStyle name="Millares 19" xfId="14"/>
    <cellStyle name="Millares 2" xfId="15"/>
    <cellStyle name="Millares 2 2" xfId="16"/>
    <cellStyle name="Millares 2 3" xfId="17"/>
    <cellStyle name="Millares 20" xfId="18"/>
    <cellStyle name="Millares 21" xfId="19"/>
    <cellStyle name="Millares 22" xfId="20"/>
    <cellStyle name="Millares 22 2" xfId="21"/>
    <cellStyle name="Millares 22 2 2" xfId="22"/>
    <cellStyle name="Millares 22 2 2 2" xfId="23"/>
    <cellStyle name="Millares 22 2 2 2 2" xfId="24"/>
    <cellStyle name="Millares 23" xfId="25"/>
    <cellStyle name="Millares 24" xfId="26"/>
    <cellStyle name="Millares 25" xfId="27"/>
    <cellStyle name="Millares 26" xfId="28"/>
    <cellStyle name="Millares 27" xfId="29"/>
    <cellStyle name="Millares 3" xfId="30"/>
    <cellStyle name="Millares 4" xfId="31"/>
    <cellStyle name="Millares 5" xfId="32"/>
    <cellStyle name="Millares 6" xfId="33"/>
    <cellStyle name="Millares 7" xfId="34"/>
    <cellStyle name="Millares 8" xfId="35"/>
    <cellStyle name="Millares 9" xfId="36"/>
    <cellStyle name="Moneda" xfId="37" builtinId="4"/>
    <cellStyle name="Moneda [0]" xfId="38" builtinId="7"/>
    <cellStyle name="Moneda 10" xfId="39"/>
    <cellStyle name="Moneda 11" xfId="40"/>
    <cellStyle name="Moneda 12" xfId="41"/>
    <cellStyle name="Moneda 13" xfId="42"/>
    <cellStyle name="Moneda 14" xfId="43"/>
    <cellStyle name="Moneda 15" xfId="44"/>
    <cellStyle name="Moneda 16" xfId="45"/>
    <cellStyle name="Moneda 2" xfId="46"/>
    <cellStyle name="Moneda 3" xfId="47"/>
    <cellStyle name="Moneda 4" xfId="48"/>
    <cellStyle name="Moneda 5" xfId="49"/>
    <cellStyle name="Moneda 6" xfId="50"/>
    <cellStyle name="Moneda 7" xfId="51"/>
    <cellStyle name="Moneda 8" xfId="52"/>
    <cellStyle name="Moneda 9" xfId="53"/>
    <cellStyle name="Normal" xfId="0" builtinId="0"/>
    <cellStyle name="Normal 10" xfId="54"/>
    <cellStyle name="Normal 11" xfId="55"/>
    <cellStyle name="Normal 12" xfId="56"/>
    <cellStyle name="Normal 13" xfId="57"/>
    <cellStyle name="Normal 14" xfId="58"/>
    <cellStyle name="Normal 15" xfId="59"/>
    <cellStyle name="Normal 16" xfId="60"/>
    <cellStyle name="Normal 16 2" xfId="61"/>
    <cellStyle name="Normal 16 2 2" xfId="62"/>
    <cellStyle name="Normal 16 2 2 2" xfId="63"/>
    <cellStyle name="Normal 16 2 2 2 2" xfId="64"/>
    <cellStyle name="Normal 17" xfId="65"/>
    <cellStyle name="Normal 18" xfId="66"/>
    <cellStyle name="Normal 19" xfId="67"/>
    <cellStyle name="Normal 2" xfId="68"/>
    <cellStyle name="Normal 2 2" xfId="69"/>
    <cellStyle name="Normal 2 3" xfId="70"/>
    <cellStyle name="Normal 2 4" xfId="71"/>
    <cellStyle name="Normal 20" xfId="72"/>
    <cellStyle name="Normal 21" xfId="73"/>
    <cellStyle name="Normal 3" xfId="74"/>
    <cellStyle name="Normal 4" xfId="75"/>
    <cellStyle name="Normal 5" xfId="76"/>
    <cellStyle name="Normal 6" xfId="77"/>
    <cellStyle name="Normal 6 2" xfId="78"/>
    <cellStyle name="Normal 6 3" xfId="79"/>
    <cellStyle name="Normal 7" xfId="80"/>
    <cellStyle name="Normal 8" xfId="81"/>
    <cellStyle name="Normal 9" xfId="82"/>
    <cellStyle name="Porcentaje" xfId="83" builtinId="5"/>
    <cellStyle name="Porcentual 2" xfId="84"/>
    <cellStyle name="Porcentual 3" xfId="85"/>
    <cellStyle name="WinCalendar_BlankCells_12" xfI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21170</xdr:colOff>
      <xdr:row>1</xdr:row>
      <xdr:rowOff>123825</xdr:rowOff>
    </xdr:from>
    <xdr:to>
      <xdr:col>9</xdr:col>
      <xdr:colOff>3110728</xdr:colOff>
      <xdr:row>2</xdr:row>
      <xdr:rowOff>3174</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6920" y="323850"/>
          <a:ext cx="3089558" cy="847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920753</xdr:colOff>
      <xdr:row>0</xdr:row>
      <xdr:rowOff>60324</xdr:rowOff>
    </xdr:from>
    <xdr:to>
      <xdr:col>10</xdr:col>
      <xdr:colOff>1079786</xdr:colOff>
      <xdr:row>0</xdr:row>
      <xdr:rowOff>999065</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3836" y="60324"/>
          <a:ext cx="3090617" cy="938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920753</xdr:colOff>
      <xdr:row>0</xdr:row>
      <xdr:rowOff>60324</xdr:rowOff>
    </xdr:from>
    <xdr:to>
      <xdr:col>10</xdr:col>
      <xdr:colOff>1184561</xdr:colOff>
      <xdr:row>0</xdr:row>
      <xdr:rowOff>1090082</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2778" y="60324"/>
          <a:ext cx="3092733" cy="938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482603</xdr:colOff>
      <xdr:row>0</xdr:row>
      <xdr:rowOff>3174</xdr:rowOff>
    </xdr:from>
    <xdr:to>
      <xdr:col>15</xdr:col>
      <xdr:colOff>965486</xdr:colOff>
      <xdr:row>1</xdr:row>
      <xdr:rowOff>61382</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84353" y="3174"/>
          <a:ext cx="3092733" cy="112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1142999</xdr:colOff>
      <xdr:row>1</xdr:row>
      <xdr:rowOff>95250</xdr:rowOff>
    </xdr:from>
    <xdr:to>
      <xdr:col>7</xdr:col>
      <xdr:colOff>11904</xdr:colOff>
      <xdr:row>2</xdr:row>
      <xdr:rowOff>1219199</xdr:rowOff>
    </xdr:to>
    <xdr:pic>
      <xdr:nvPicPr>
        <xdr:cNvPr id="1134"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6405" y="333375"/>
          <a:ext cx="3500437" cy="1231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zoomScale="120" zoomScaleNormal="120" workbookViewId="0">
      <selection activeCell="D94" sqref="D94"/>
    </sheetView>
  </sheetViews>
  <sheetFormatPr baseColWidth="10" defaultRowHeight="15" x14ac:dyDescent="0.25"/>
  <cols>
    <col min="1" max="1" width="11.42578125" style="163"/>
    <col min="2" max="2" width="11.85546875" style="163" bestFit="1" customWidth="1"/>
    <col min="3" max="5" width="11.42578125" style="163"/>
    <col min="6" max="6" width="20" style="163" customWidth="1"/>
    <col min="7" max="7" width="11.42578125" style="163"/>
    <col min="8" max="8" width="18.140625" style="163" customWidth="1"/>
    <col min="9" max="9" width="11.42578125" style="163"/>
    <col min="10" max="10" width="47.28515625" style="163" customWidth="1"/>
    <col min="11" max="16384" width="11.42578125" style="163"/>
  </cols>
  <sheetData>
    <row r="1" spans="1:11" ht="15.75" thickBot="1" x14ac:dyDescent="0.3"/>
    <row r="2" spans="1:11" ht="76.5" customHeight="1" thickBot="1" x14ac:dyDescent="0.3">
      <c r="B2" s="410" t="s">
        <v>231</v>
      </c>
      <c r="C2" s="411"/>
      <c r="D2" s="411"/>
      <c r="E2" s="411"/>
      <c r="F2" s="411"/>
      <c r="G2" s="411"/>
      <c r="H2" s="411"/>
      <c r="I2" s="411"/>
      <c r="J2" s="46"/>
    </row>
    <row r="3" spans="1:11" x14ac:dyDescent="0.25">
      <c r="B3" s="164"/>
      <c r="C3" s="165"/>
      <c r="D3" s="165"/>
      <c r="E3" s="165"/>
      <c r="F3" s="165"/>
      <c r="G3" s="165"/>
      <c r="H3" s="165"/>
      <c r="I3" s="165"/>
      <c r="J3" s="166"/>
    </row>
    <row r="4" spans="1:11" ht="29.25" customHeight="1" x14ac:dyDescent="0.25">
      <c r="B4" s="400" t="s">
        <v>205</v>
      </c>
      <c r="C4" s="401"/>
      <c r="D4" s="401"/>
      <c r="E4" s="401"/>
      <c r="F4" s="401"/>
      <c r="G4" s="401"/>
      <c r="H4" s="401"/>
      <c r="I4" s="401"/>
      <c r="J4" s="402"/>
    </row>
    <row r="5" spans="1:11" x14ac:dyDescent="0.25">
      <c r="B5" s="405"/>
      <c r="C5" s="406"/>
      <c r="D5" s="406"/>
      <c r="E5" s="406"/>
      <c r="F5" s="406"/>
      <c r="G5" s="406"/>
      <c r="H5" s="406"/>
      <c r="I5" s="165"/>
      <c r="J5" s="166"/>
    </row>
    <row r="6" spans="1:11" ht="57.75" customHeight="1" x14ac:dyDescent="0.25">
      <c r="B6" s="400" t="s">
        <v>206</v>
      </c>
      <c r="C6" s="401"/>
      <c r="D6" s="401"/>
      <c r="E6" s="401"/>
      <c r="F6" s="401"/>
      <c r="G6" s="401"/>
      <c r="H6" s="401"/>
      <c r="I6" s="401"/>
      <c r="J6" s="402"/>
    </row>
    <row r="7" spans="1:11" x14ac:dyDescent="0.25">
      <c r="B7" s="167"/>
      <c r="C7" s="168"/>
      <c r="D7" s="168"/>
      <c r="E7" s="168"/>
      <c r="F7" s="168"/>
      <c r="G7" s="168"/>
      <c r="H7" s="168"/>
      <c r="I7" s="165"/>
      <c r="J7" s="166"/>
    </row>
    <row r="8" spans="1:11" x14ac:dyDescent="0.25">
      <c r="B8" s="403" t="s">
        <v>179</v>
      </c>
      <c r="C8" s="404"/>
      <c r="D8" s="404"/>
      <c r="E8" s="404"/>
      <c r="F8" s="43" t="s">
        <v>209</v>
      </c>
      <c r="G8" s="43" t="s">
        <v>180</v>
      </c>
      <c r="H8" s="165"/>
      <c r="I8" s="165"/>
      <c r="J8" s="166"/>
    </row>
    <row r="9" spans="1:11" x14ac:dyDescent="0.25">
      <c r="B9" s="403" t="s">
        <v>181</v>
      </c>
      <c r="C9" s="404"/>
      <c r="D9" s="404"/>
      <c r="E9" s="404"/>
      <c r="F9" s="43" t="s">
        <v>209</v>
      </c>
      <c r="G9" s="43" t="s">
        <v>182</v>
      </c>
      <c r="H9" s="168"/>
      <c r="I9" s="165"/>
      <c r="J9" s="166"/>
    </row>
    <row r="10" spans="1:11" x14ac:dyDescent="0.25">
      <c r="B10" s="403" t="s">
        <v>69</v>
      </c>
      <c r="C10" s="404"/>
      <c r="D10" s="404"/>
      <c r="E10" s="404"/>
      <c r="F10" s="43"/>
      <c r="G10" s="43" t="s">
        <v>183</v>
      </c>
      <c r="H10" s="168"/>
      <c r="I10" s="165"/>
      <c r="J10" s="166"/>
    </row>
    <row r="11" spans="1:11" x14ac:dyDescent="0.25">
      <c r="A11" s="169"/>
      <c r="B11" s="419" t="s">
        <v>184</v>
      </c>
      <c r="C11" s="420"/>
      <c r="D11" s="420"/>
      <c r="E11" s="421"/>
      <c r="F11" s="170" t="s">
        <v>211</v>
      </c>
      <c r="G11" s="171"/>
      <c r="H11" s="168"/>
      <c r="I11" s="165"/>
      <c r="J11" s="166"/>
    </row>
    <row r="12" spans="1:11" x14ac:dyDescent="0.25">
      <c r="A12" s="169"/>
      <c r="B12" s="172" t="s">
        <v>185</v>
      </c>
      <c r="C12" s="173"/>
      <c r="D12" s="173"/>
      <c r="E12" s="173"/>
      <c r="F12" s="174" t="s">
        <v>212</v>
      </c>
      <c r="G12" s="171"/>
      <c r="H12" s="168"/>
      <c r="I12" s="165"/>
      <c r="J12" s="166"/>
    </row>
    <row r="13" spans="1:11" x14ac:dyDescent="0.25">
      <c r="A13" s="169"/>
      <c r="B13" s="172" t="s">
        <v>163</v>
      </c>
      <c r="C13" s="173"/>
      <c r="D13" s="173"/>
      <c r="E13" s="173"/>
      <c r="F13" s="174" t="s">
        <v>213</v>
      </c>
      <c r="G13" s="171"/>
      <c r="H13" s="168"/>
      <c r="I13" s="165"/>
      <c r="J13" s="166"/>
    </row>
    <row r="14" spans="1:11" x14ac:dyDescent="0.25">
      <c r="B14" s="403" t="s">
        <v>186</v>
      </c>
      <c r="C14" s="404"/>
      <c r="D14" s="404"/>
      <c r="E14" s="404"/>
      <c r="F14" s="171" t="s">
        <v>210</v>
      </c>
      <c r="G14" s="44">
        <v>0.02</v>
      </c>
      <c r="H14" s="165"/>
      <c r="I14" s="175"/>
      <c r="J14" s="166"/>
    </row>
    <row r="15" spans="1:11" x14ac:dyDescent="0.25">
      <c r="B15" s="403" t="s">
        <v>207</v>
      </c>
      <c r="C15" s="404"/>
      <c r="D15" s="404"/>
      <c r="E15" s="404"/>
      <c r="F15" s="171" t="s">
        <v>210</v>
      </c>
      <c r="G15" s="44">
        <v>0.01</v>
      </c>
      <c r="H15" s="165"/>
      <c r="I15" s="175"/>
      <c r="J15" s="176"/>
      <c r="K15" s="177"/>
    </row>
    <row r="16" spans="1:11" x14ac:dyDescent="0.25">
      <c r="B16" s="403" t="s">
        <v>208</v>
      </c>
      <c r="C16" s="404"/>
      <c r="D16" s="404"/>
      <c r="E16" s="404"/>
      <c r="F16" s="171" t="s">
        <v>210</v>
      </c>
      <c r="G16" s="44">
        <v>0.09</v>
      </c>
      <c r="H16" s="165"/>
      <c r="I16" s="175"/>
      <c r="J16" s="176"/>
      <c r="K16" s="177"/>
    </row>
    <row r="17" spans="2:13" x14ac:dyDescent="0.25">
      <c r="B17" s="403" t="s">
        <v>187</v>
      </c>
      <c r="C17" s="404"/>
      <c r="D17" s="404"/>
      <c r="E17" s="404"/>
      <c r="F17" s="173"/>
      <c r="G17" s="44">
        <v>1</v>
      </c>
      <c r="H17" s="165"/>
      <c r="I17" s="175"/>
      <c r="J17" s="176"/>
      <c r="K17" s="177"/>
    </row>
    <row r="18" spans="2:13" ht="15.75" thickBot="1" x14ac:dyDescent="0.3">
      <c r="B18" s="164"/>
      <c r="C18" s="165"/>
      <c r="D18" s="165"/>
      <c r="E18" s="165"/>
      <c r="F18" s="165"/>
      <c r="G18" s="165"/>
      <c r="H18" s="165"/>
      <c r="I18" s="175"/>
      <c r="J18" s="176"/>
      <c r="K18" s="177"/>
    </row>
    <row r="19" spans="2:13" ht="15.75" thickBot="1" x14ac:dyDescent="0.3">
      <c r="B19" s="412" t="s">
        <v>188</v>
      </c>
      <c r="C19" s="413"/>
      <c r="D19" s="413"/>
      <c r="E19" s="413"/>
      <c r="F19" s="413"/>
      <c r="G19" s="413"/>
      <c r="H19" s="413"/>
      <c r="I19" s="413"/>
      <c r="J19" s="414"/>
      <c r="K19" s="177"/>
    </row>
    <row r="20" spans="2:13" x14ac:dyDescent="0.25">
      <c r="B20" s="164"/>
      <c r="C20" s="165"/>
      <c r="D20" s="165"/>
      <c r="E20" s="165"/>
      <c r="F20" s="165"/>
      <c r="G20" s="165"/>
      <c r="H20" s="165"/>
      <c r="I20" s="175"/>
      <c r="J20" s="176"/>
      <c r="K20" s="177"/>
    </row>
    <row r="21" spans="2:13" x14ac:dyDescent="0.25">
      <c r="B21" s="405" t="s">
        <v>189</v>
      </c>
      <c r="C21" s="406"/>
      <c r="D21" s="406"/>
      <c r="E21" s="406"/>
      <c r="F21" s="406"/>
      <c r="G21" s="406"/>
      <c r="H21" s="406"/>
      <c r="I21" s="406"/>
      <c r="J21" s="415"/>
      <c r="K21" s="177"/>
    </row>
    <row r="22" spans="2:13" x14ac:dyDescent="0.25">
      <c r="B22" s="405" t="s">
        <v>190</v>
      </c>
      <c r="C22" s="406"/>
      <c r="D22" s="406"/>
      <c r="E22" s="406"/>
      <c r="F22" s="406"/>
      <c r="G22" s="406"/>
      <c r="H22" s="406"/>
      <c r="I22" s="406"/>
      <c r="J22" s="415"/>
      <c r="K22" s="177"/>
    </row>
    <row r="23" spans="2:13" ht="27.75" customHeight="1" x14ac:dyDescent="0.25">
      <c r="B23" s="416" t="s">
        <v>232</v>
      </c>
      <c r="C23" s="417"/>
      <c r="D23" s="417"/>
      <c r="E23" s="417"/>
      <c r="F23" s="417"/>
      <c r="G23" s="417"/>
      <c r="H23" s="417"/>
      <c r="I23" s="417"/>
      <c r="J23" s="418"/>
      <c r="K23" s="177"/>
      <c r="M23" s="177"/>
    </row>
    <row r="24" spans="2:13" ht="27.75" customHeight="1" x14ac:dyDescent="0.25">
      <c r="B24" s="416" t="s">
        <v>215</v>
      </c>
      <c r="C24" s="417"/>
      <c r="D24" s="417"/>
      <c r="E24" s="417"/>
      <c r="F24" s="417"/>
      <c r="G24" s="417"/>
      <c r="H24" s="417"/>
      <c r="I24" s="417"/>
      <c r="J24" s="418"/>
      <c r="K24" s="177"/>
    </row>
    <row r="25" spans="2:13" ht="27.75" customHeight="1" x14ac:dyDescent="0.25">
      <c r="B25" s="416" t="s">
        <v>216</v>
      </c>
      <c r="C25" s="417"/>
      <c r="D25" s="417"/>
      <c r="E25" s="417"/>
      <c r="F25" s="417"/>
      <c r="G25" s="417"/>
      <c r="H25" s="417"/>
      <c r="I25" s="417"/>
      <c r="J25" s="418"/>
      <c r="K25" s="177"/>
    </row>
    <row r="26" spans="2:13" ht="15.75" thickBot="1" x14ac:dyDescent="0.3">
      <c r="B26" s="164" t="s">
        <v>214</v>
      </c>
      <c r="C26" s="165"/>
      <c r="D26" s="165"/>
      <c r="E26" s="165"/>
      <c r="F26" s="165"/>
      <c r="G26" s="165"/>
      <c r="H26" s="165"/>
      <c r="I26" s="175"/>
      <c r="J26" s="166"/>
    </row>
    <row r="27" spans="2:13" ht="15.75" thickBot="1" x14ac:dyDescent="0.3">
      <c r="B27" s="412" t="s">
        <v>201</v>
      </c>
      <c r="C27" s="413"/>
      <c r="D27" s="413"/>
      <c r="E27" s="413"/>
      <c r="F27" s="413"/>
      <c r="G27" s="413"/>
      <c r="H27" s="413"/>
      <c r="I27" s="413"/>
      <c r="J27" s="414"/>
      <c r="L27" s="178"/>
    </row>
    <row r="28" spans="2:13" ht="32.25" customHeight="1" x14ac:dyDescent="0.25">
      <c r="B28" s="400" t="s">
        <v>233</v>
      </c>
      <c r="C28" s="401"/>
      <c r="D28" s="401"/>
      <c r="E28" s="401"/>
      <c r="F28" s="401"/>
      <c r="G28" s="401"/>
      <c r="H28" s="401"/>
      <c r="I28" s="401"/>
      <c r="J28" s="402"/>
    </row>
    <row r="29" spans="2:13" x14ac:dyDescent="0.25">
      <c r="B29" s="45" t="s">
        <v>202</v>
      </c>
      <c r="C29" s="165"/>
      <c r="D29" s="165"/>
      <c r="E29" s="165"/>
      <c r="F29" s="165"/>
      <c r="G29" s="165"/>
      <c r="H29" s="165"/>
      <c r="I29" s="165"/>
      <c r="J29" s="166"/>
    </row>
    <row r="30" spans="2:13" x14ac:dyDescent="0.25">
      <c r="B30" s="164" t="s">
        <v>203</v>
      </c>
      <c r="C30" s="165"/>
      <c r="D30" s="165"/>
      <c r="E30" s="165"/>
      <c r="F30" s="165"/>
      <c r="G30" s="165"/>
      <c r="H30" s="165"/>
      <c r="I30" s="165"/>
      <c r="J30" s="166"/>
    </row>
    <row r="31" spans="2:13" x14ac:dyDescent="0.25">
      <c r="B31" s="164" t="s">
        <v>191</v>
      </c>
      <c r="C31" s="165"/>
      <c r="D31" s="165"/>
      <c r="E31" s="165"/>
      <c r="F31" s="165"/>
      <c r="G31" s="165"/>
      <c r="H31" s="165"/>
      <c r="I31" s="165"/>
      <c r="J31" s="166"/>
    </row>
    <row r="32" spans="2:13" x14ac:dyDescent="0.25">
      <c r="B32" s="164" t="s">
        <v>193</v>
      </c>
      <c r="C32" s="165"/>
      <c r="D32" s="165"/>
      <c r="E32" s="165"/>
      <c r="F32" s="165"/>
      <c r="G32" s="165"/>
      <c r="H32" s="165"/>
      <c r="I32" s="165"/>
      <c r="J32" s="166"/>
    </row>
    <row r="33" spans="2:10" x14ac:dyDescent="0.25">
      <c r="B33" s="164" t="s">
        <v>192</v>
      </c>
      <c r="C33" s="165"/>
      <c r="D33" s="165"/>
      <c r="E33" s="165"/>
      <c r="F33" s="165"/>
      <c r="G33" s="165"/>
      <c r="H33" s="165"/>
      <c r="I33" s="165"/>
      <c r="J33" s="166"/>
    </row>
    <row r="34" spans="2:10" x14ac:dyDescent="0.25">
      <c r="B34" s="164" t="s">
        <v>194</v>
      </c>
      <c r="C34" s="165"/>
      <c r="D34" s="165"/>
      <c r="E34" s="165"/>
      <c r="F34" s="165"/>
      <c r="G34" s="165"/>
      <c r="H34" s="165"/>
      <c r="I34" s="165"/>
      <c r="J34" s="166"/>
    </row>
    <row r="35" spans="2:10" x14ac:dyDescent="0.25">
      <c r="B35" s="164" t="s">
        <v>204</v>
      </c>
      <c r="C35" s="165"/>
      <c r="D35" s="165"/>
      <c r="E35" s="165"/>
      <c r="F35" s="165"/>
      <c r="G35" s="165"/>
      <c r="H35" s="165"/>
      <c r="I35" s="165"/>
      <c r="J35" s="166"/>
    </row>
    <row r="36" spans="2:10" x14ac:dyDescent="0.25">
      <c r="B36" s="164" t="s">
        <v>195</v>
      </c>
      <c r="C36" s="165"/>
      <c r="D36" s="165"/>
      <c r="E36" s="165"/>
      <c r="F36" s="165"/>
      <c r="G36" s="165"/>
      <c r="H36" s="165"/>
      <c r="I36" s="165"/>
      <c r="J36" s="166"/>
    </row>
    <row r="37" spans="2:10" x14ac:dyDescent="0.25">
      <c r="B37" s="164" t="s">
        <v>196</v>
      </c>
      <c r="C37" s="165"/>
      <c r="D37" s="165"/>
      <c r="E37" s="165"/>
      <c r="F37" s="165"/>
      <c r="G37" s="165"/>
      <c r="H37" s="165"/>
      <c r="I37" s="165"/>
      <c r="J37" s="166"/>
    </row>
    <row r="38" spans="2:10" x14ac:dyDescent="0.25">
      <c r="B38" s="164" t="s">
        <v>197</v>
      </c>
      <c r="C38" s="165"/>
      <c r="D38" s="165"/>
      <c r="E38" s="165"/>
      <c r="F38" s="165"/>
      <c r="G38" s="165"/>
      <c r="H38" s="165"/>
      <c r="I38" s="165"/>
      <c r="J38" s="166"/>
    </row>
    <row r="39" spans="2:10" x14ac:dyDescent="0.25">
      <c r="B39" s="164" t="s">
        <v>198</v>
      </c>
      <c r="C39" s="165"/>
      <c r="D39" s="165"/>
      <c r="E39" s="165"/>
      <c r="F39" s="165"/>
      <c r="G39" s="165"/>
      <c r="H39" s="165"/>
      <c r="I39" s="165"/>
      <c r="J39" s="166"/>
    </row>
    <row r="40" spans="2:10" x14ac:dyDescent="0.25">
      <c r="B40" s="164" t="s">
        <v>199</v>
      </c>
      <c r="C40" s="165"/>
      <c r="D40" s="165"/>
      <c r="E40" s="165"/>
      <c r="F40" s="165"/>
      <c r="G40" s="165"/>
      <c r="H40" s="165"/>
      <c r="I40" s="165"/>
      <c r="J40" s="166"/>
    </row>
    <row r="41" spans="2:10" x14ac:dyDescent="0.25">
      <c r="B41" s="164" t="s">
        <v>217</v>
      </c>
      <c r="C41" s="165"/>
      <c r="D41" s="165"/>
      <c r="E41" s="165"/>
      <c r="F41" s="165"/>
      <c r="G41" s="165"/>
      <c r="H41" s="165"/>
      <c r="I41" s="165"/>
      <c r="J41" s="166"/>
    </row>
    <row r="42" spans="2:10" x14ac:dyDescent="0.25">
      <c r="B42" s="164"/>
      <c r="C42" s="165"/>
      <c r="D42" s="165"/>
      <c r="E42" s="165"/>
      <c r="F42" s="165"/>
      <c r="G42" s="165"/>
      <c r="H42" s="165"/>
      <c r="I42" s="165"/>
      <c r="J42" s="166"/>
    </row>
    <row r="43" spans="2:10" ht="28.5" customHeight="1" thickBot="1" x14ac:dyDescent="0.3">
      <c r="B43" s="407" t="s">
        <v>218</v>
      </c>
      <c r="C43" s="408"/>
      <c r="D43" s="408"/>
      <c r="E43" s="408"/>
      <c r="F43" s="408"/>
      <c r="G43" s="408"/>
      <c r="H43" s="408"/>
      <c r="I43" s="408"/>
      <c r="J43" s="409"/>
    </row>
    <row r="44" spans="2:10" ht="15.75" thickBot="1" x14ac:dyDescent="0.3"/>
    <row r="45" spans="2:10" x14ac:dyDescent="0.25">
      <c r="B45" s="425" t="s">
        <v>127</v>
      </c>
      <c r="C45" s="426"/>
      <c r="D45" s="426"/>
      <c r="E45" s="426"/>
      <c r="F45" s="426"/>
      <c r="G45" s="426"/>
      <c r="H45" s="426"/>
      <c r="I45" s="426"/>
      <c r="J45" s="427"/>
    </row>
    <row r="46" spans="2:10" ht="15" customHeight="1" x14ac:dyDescent="0.25">
      <c r="B46" s="428" t="s">
        <v>223</v>
      </c>
      <c r="C46" s="429"/>
      <c r="D46" s="429"/>
      <c r="E46" s="429"/>
      <c r="F46" s="429"/>
      <c r="G46" s="429"/>
      <c r="H46" s="429"/>
      <c r="I46" s="429"/>
      <c r="J46" s="430"/>
    </row>
    <row r="47" spans="2:10" ht="15" customHeight="1" x14ac:dyDescent="0.25">
      <c r="B47" s="428" t="s">
        <v>224</v>
      </c>
      <c r="C47" s="429"/>
      <c r="D47" s="429"/>
      <c r="E47" s="429"/>
      <c r="F47" s="429"/>
      <c r="G47" s="429"/>
      <c r="H47" s="429"/>
      <c r="I47" s="429"/>
      <c r="J47" s="430"/>
    </row>
    <row r="48" spans="2:10" ht="15" customHeight="1" x14ac:dyDescent="0.25">
      <c r="B48" s="428" t="s">
        <v>225</v>
      </c>
      <c r="C48" s="429"/>
      <c r="D48" s="429"/>
      <c r="E48" s="429"/>
      <c r="F48" s="429"/>
      <c r="G48" s="429"/>
      <c r="H48" s="429"/>
      <c r="I48" s="429"/>
      <c r="J48" s="430"/>
    </row>
    <row r="49" spans="2:10" ht="15" customHeight="1" x14ac:dyDescent="0.25">
      <c r="B49" s="431" t="s">
        <v>226</v>
      </c>
      <c r="C49" s="432"/>
      <c r="D49" s="432"/>
      <c r="E49" s="432"/>
      <c r="F49" s="432"/>
      <c r="G49" s="432"/>
      <c r="H49" s="432"/>
      <c r="I49" s="432"/>
      <c r="J49" s="433"/>
    </row>
    <row r="50" spans="2:10" ht="27" customHeight="1" x14ac:dyDescent="0.25">
      <c r="B50" s="428" t="s">
        <v>227</v>
      </c>
      <c r="C50" s="429"/>
      <c r="D50" s="429"/>
      <c r="E50" s="429"/>
      <c r="F50" s="429"/>
      <c r="G50" s="429"/>
      <c r="H50" s="429"/>
      <c r="I50" s="429"/>
      <c r="J50" s="430"/>
    </row>
    <row r="51" spans="2:10" ht="30.75" customHeight="1" x14ac:dyDescent="0.25">
      <c r="B51" s="428" t="s">
        <v>228</v>
      </c>
      <c r="C51" s="429"/>
      <c r="D51" s="429"/>
      <c r="E51" s="429"/>
      <c r="F51" s="429"/>
      <c r="G51" s="429"/>
      <c r="H51" s="429"/>
      <c r="I51" s="429"/>
      <c r="J51" s="430"/>
    </row>
    <row r="52" spans="2:10" x14ac:dyDescent="0.25">
      <c r="B52" s="434" t="s">
        <v>229</v>
      </c>
      <c r="C52" s="435"/>
      <c r="D52" s="435"/>
      <c r="E52" s="435"/>
      <c r="F52" s="435"/>
      <c r="G52" s="435"/>
      <c r="H52" s="435"/>
      <c r="I52" s="435"/>
      <c r="J52" s="436"/>
    </row>
    <row r="53" spans="2:10" ht="27.75" customHeight="1" thickBot="1" x14ac:dyDescent="0.3">
      <c r="B53" s="422" t="s">
        <v>230</v>
      </c>
      <c r="C53" s="423"/>
      <c r="D53" s="423"/>
      <c r="E53" s="423"/>
      <c r="F53" s="423"/>
      <c r="G53" s="423"/>
      <c r="H53" s="423"/>
      <c r="I53" s="423"/>
      <c r="J53" s="424"/>
    </row>
  </sheetData>
  <mergeCells count="30">
    <mergeCell ref="B53:J53"/>
    <mergeCell ref="B45:J45"/>
    <mergeCell ref="B46:J46"/>
    <mergeCell ref="B47:J47"/>
    <mergeCell ref="B48:J48"/>
    <mergeCell ref="B49:J49"/>
    <mergeCell ref="B50:J50"/>
    <mergeCell ref="B51:J51"/>
    <mergeCell ref="B52:J52"/>
    <mergeCell ref="B28:J28"/>
    <mergeCell ref="B43:J43"/>
    <mergeCell ref="B2:I2"/>
    <mergeCell ref="B19:J19"/>
    <mergeCell ref="B21:J21"/>
    <mergeCell ref="B22:J22"/>
    <mergeCell ref="B23:J23"/>
    <mergeCell ref="B24:J24"/>
    <mergeCell ref="B25:J25"/>
    <mergeCell ref="B27:J27"/>
    <mergeCell ref="B14:E14"/>
    <mergeCell ref="B15:E15"/>
    <mergeCell ref="B16:E16"/>
    <mergeCell ref="B17:E17"/>
    <mergeCell ref="B11:E11"/>
    <mergeCell ref="B4:J4"/>
    <mergeCell ref="B6:J6"/>
    <mergeCell ref="B8:E8"/>
    <mergeCell ref="B9:E9"/>
    <mergeCell ref="B10:E10"/>
    <mergeCell ref="B5:H5"/>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90" zoomScaleNormal="90" workbookViewId="0">
      <selection activeCell="H23" sqref="H23"/>
    </sheetView>
  </sheetViews>
  <sheetFormatPr baseColWidth="10" defaultRowHeight="15" x14ac:dyDescent="0.25"/>
  <cols>
    <col min="1" max="1" width="29" style="48" customWidth="1"/>
    <col min="2" max="2" width="13.85546875" style="67" customWidth="1"/>
    <col min="3" max="3" width="16.7109375" style="48" customWidth="1"/>
    <col min="4" max="4" width="18.5703125" style="48" customWidth="1"/>
    <col min="5" max="5" width="15.85546875" style="48" bestFit="1" customWidth="1"/>
    <col min="6" max="6" width="19" style="48" customWidth="1"/>
    <col min="7" max="7" width="15.7109375" style="48" customWidth="1"/>
    <col min="8" max="8" width="15.28515625" style="48" customWidth="1"/>
    <col min="9" max="9" width="22.7109375" style="48" customWidth="1"/>
    <col min="10" max="10" width="6" style="48" customWidth="1"/>
    <col min="11" max="11" width="21" style="48" customWidth="1"/>
    <col min="12" max="12" width="21.140625" style="48" customWidth="1"/>
    <col min="13" max="13" width="17.42578125" style="48" customWidth="1"/>
    <col min="14" max="14" width="14.42578125" style="48" bestFit="1" customWidth="1"/>
    <col min="15" max="15" width="17.42578125" style="48" customWidth="1"/>
    <col min="16" max="16384" width="11.42578125" style="48"/>
  </cols>
  <sheetData>
    <row r="1" spans="1:12" ht="79.5" customHeight="1" thickBot="1" x14ac:dyDescent="0.3">
      <c r="A1" s="410" t="s">
        <v>219</v>
      </c>
      <c r="B1" s="411"/>
      <c r="C1" s="411"/>
      <c r="D1" s="411"/>
      <c r="E1" s="411"/>
      <c r="F1" s="411"/>
      <c r="G1" s="411"/>
      <c r="H1" s="411"/>
      <c r="I1" s="411"/>
      <c r="J1" s="411"/>
      <c r="K1" s="443"/>
    </row>
    <row r="2" spans="1:12" x14ac:dyDescent="0.25">
      <c r="A2" s="50"/>
      <c r="B2" s="179"/>
      <c r="C2" s="51"/>
      <c r="D2" s="51"/>
      <c r="E2" s="51"/>
      <c r="F2" s="51"/>
      <c r="G2" s="51"/>
      <c r="H2" s="51"/>
      <c r="I2" s="51"/>
      <c r="J2" s="51"/>
      <c r="K2" s="52"/>
    </row>
    <row r="3" spans="1:12" x14ac:dyDescent="0.25">
      <c r="A3" s="50"/>
      <c r="B3" s="179"/>
      <c r="C3" s="51"/>
      <c r="D3" s="51"/>
      <c r="E3" s="51"/>
      <c r="F3" s="51"/>
      <c r="G3" s="51"/>
      <c r="H3" s="51"/>
      <c r="I3" s="51"/>
      <c r="J3" s="51"/>
      <c r="K3" s="52"/>
    </row>
    <row r="4" spans="1:12" s="187" customFormat="1" x14ac:dyDescent="0.25">
      <c r="A4" s="180" t="s">
        <v>38</v>
      </c>
      <c r="B4" s="181" t="s">
        <v>12</v>
      </c>
      <c r="C4" s="181" t="s">
        <v>85</v>
      </c>
      <c r="D4" s="182" t="s">
        <v>40</v>
      </c>
      <c r="E4" s="182" t="s">
        <v>39</v>
      </c>
      <c r="F4" s="182" t="s">
        <v>41</v>
      </c>
      <c r="G4" s="182" t="s">
        <v>42</v>
      </c>
      <c r="H4" s="183"/>
      <c r="I4" s="184"/>
      <c r="J4" s="184"/>
      <c r="K4" s="185"/>
      <c r="L4" s="186"/>
    </row>
    <row r="5" spans="1:12" x14ac:dyDescent="0.25">
      <c r="A5" s="62" t="s">
        <v>148</v>
      </c>
      <c r="B5" s="96"/>
      <c r="C5" s="188">
        <v>0</v>
      </c>
      <c r="D5" s="189">
        <v>2.6100000000000002E-2</v>
      </c>
      <c r="E5" s="158">
        <f>ROUND(((B5*D5)+B5)+(C5*D5)+C5,)</f>
        <v>0</v>
      </c>
      <c r="F5" s="190">
        <v>0</v>
      </c>
      <c r="G5" s="188">
        <f>(E5*F5)+E5</f>
        <v>0</v>
      </c>
      <c r="H5" s="191"/>
      <c r="I5" s="192"/>
      <c r="J5" s="193"/>
      <c r="K5" s="194"/>
      <c r="L5" s="76"/>
    </row>
    <row r="6" spans="1:12" x14ac:dyDescent="0.25">
      <c r="A6" s="62" t="s">
        <v>43</v>
      </c>
      <c r="B6" s="96"/>
      <c r="C6" s="188">
        <v>0</v>
      </c>
      <c r="D6" s="189">
        <v>2.6100000000000002E-2</v>
      </c>
      <c r="E6" s="158">
        <f t="shared" ref="E6:E11" si="0">ROUND(((B6*D6)+B6)+(C6*D6)+C6,)</f>
        <v>0</v>
      </c>
      <c r="F6" s="190">
        <v>0</v>
      </c>
      <c r="G6" s="188">
        <f t="shared" ref="G6:G14" si="1">(E6*F6)+E6</f>
        <v>0</v>
      </c>
      <c r="H6" s="191"/>
      <c r="I6" s="192"/>
      <c r="J6" s="192"/>
      <c r="K6" s="195"/>
      <c r="L6" s="51"/>
    </row>
    <row r="7" spans="1:12" x14ac:dyDescent="0.25">
      <c r="A7" s="62" t="s">
        <v>113</v>
      </c>
      <c r="B7" s="96"/>
      <c r="C7" s="188">
        <v>0</v>
      </c>
      <c r="D7" s="189">
        <v>2.6100000000000002E-2</v>
      </c>
      <c r="E7" s="158">
        <f t="shared" si="0"/>
        <v>0</v>
      </c>
      <c r="F7" s="190">
        <v>0</v>
      </c>
      <c r="G7" s="188">
        <f t="shared" si="1"/>
        <v>0</v>
      </c>
      <c r="H7" s="191"/>
      <c r="I7" s="184"/>
      <c r="J7" s="184"/>
      <c r="K7" s="185"/>
      <c r="L7" s="51"/>
    </row>
    <row r="8" spans="1:12" x14ac:dyDescent="0.25">
      <c r="A8" s="62" t="s">
        <v>44</v>
      </c>
      <c r="B8" s="96"/>
      <c r="C8" s="188">
        <v>0</v>
      </c>
      <c r="D8" s="189">
        <v>2.6100000000000002E-2</v>
      </c>
      <c r="E8" s="158">
        <f t="shared" si="0"/>
        <v>0</v>
      </c>
      <c r="F8" s="190">
        <v>0</v>
      </c>
      <c r="G8" s="188">
        <f t="shared" si="1"/>
        <v>0</v>
      </c>
      <c r="H8" s="191"/>
      <c r="I8" s="192"/>
      <c r="J8" s="193"/>
      <c r="K8" s="194"/>
      <c r="L8" s="51"/>
    </row>
    <row r="9" spans="1:12" x14ac:dyDescent="0.25">
      <c r="A9" s="62" t="s">
        <v>45</v>
      </c>
      <c r="B9" s="96"/>
      <c r="C9" s="188">
        <v>0</v>
      </c>
      <c r="D9" s="189">
        <v>2.6100000000000002E-2</v>
      </c>
      <c r="E9" s="158">
        <f t="shared" si="0"/>
        <v>0</v>
      </c>
      <c r="F9" s="190">
        <v>0</v>
      </c>
      <c r="G9" s="188">
        <f t="shared" si="1"/>
        <v>0</v>
      </c>
      <c r="H9" s="160"/>
      <c r="I9" s="192"/>
      <c r="J9" s="192"/>
      <c r="K9" s="195"/>
      <c r="L9" s="51"/>
    </row>
    <row r="10" spans="1:12" x14ac:dyDescent="0.25">
      <c r="A10" s="62" t="s">
        <v>46</v>
      </c>
      <c r="B10" s="96"/>
      <c r="C10" s="188">
        <v>0</v>
      </c>
      <c r="D10" s="189">
        <v>2.6100000000000002E-2</v>
      </c>
      <c r="E10" s="158">
        <f t="shared" si="0"/>
        <v>0</v>
      </c>
      <c r="F10" s="190">
        <v>0</v>
      </c>
      <c r="G10" s="188">
        <f t="shared" si="1"/>
        <v>0</v>
      </c>
      <c r="H10" s="160"/>
      <c r="I10" s="196"/>
      <c r="J10" s="184"/>
      <c r="K10" s="185"/>
      <c r="L10" s="51"/>
    </row>
    <row r="11" spans="1:12" x14ac:dyDescent="0.25">
      <c r="A11" s="62" t="s">
        <v>114</v>
      </c>
      <c r="B11" s="96"/>
      <c r="C11" s="188">
        <v>0</v>
      </c>
      <c r="D11" s="189">
        <v>2.6100000000000002E-2</v>
      </c>
      <c r="E11" s="158">
        <f t="shared" si="0"/>
        <v>0</v>
      </c>
      <c r="F11" s="190">
        <v>0</v>
      </c>
      <c r="G11" s="188">
        <f t="shared" si="1"/>
        <v>0</v>
      </c>
      <c r="H11" s="160"/>
      <c r="I11" s="192"/>
      <c r="J11" s="197"/>
      <c r="K11" s="195"/>
      <c r="L11" s="51"/>
    </row>
    <row r="12" spans="1:12" x14ac:dyDescent="0.25">
      <c r="A12" s="63" t="s">
        <v>47</v>
      </c>
      <c r="B12" s="188"/>
      <c r="C12" s="188">
        <v>0</v>
      </c>
      <c r="D12" s="189">
        <v>1.6299999999999999E-2</v>
      </c>
      <c r="E12" s="158">
        <f>ROUND(((B12*D12)+B12)+(C12*D12)+C12,)</f>
        <v>0</v>
      </c>
      <c r="F12" s="190">
        <v>0</v>
      </c>
      <c r="G12" s="188">
        <f t="shared" si="1"/>
        <v>0</v>
      </c>
      <c r="H12" s="160"/>
      <c r="I12" s="192"/>
      <c r="J12" s="192"/>
      <c r="K12" s="195"/>
      <c r="L12" s="51"/>
    </row>
    <row r="13" spans="1:12" x14ac:dyDescent="0.25">
      <c r="A13" s="63" t="s">
        <v>48</v>
      </c>
      <c r="B13" s="188"/>
      <c r="C13" s="188">
        <v>0</v>
      </c>
      <c r="D13" s="189">
        <v>1.6299999999999999E-2</v>
      </c>
      <c r="E13" s="158">
        <f>ROUND(((B13*D13)+B13)+(C13*D13)+C13,)</f>
        <v>0</v>
      </c>
      <c r="F13" s="190">
        <v>0</v>
      </c>
      <c r="G13" s="188">
        <f t="shared" si="1"/>
        <v>0</v>
      </c>
      <c r="H13" s="160"/>
      <c r="I13" s="196"/>
      <c r="J13" s="184"/>
      <c r="K13" s="185"/>
      <c r="L13" s="51"/>
    </row>
    <row r="14" spans="1:12" x14ac:dyDescent="0.25">
      <c r="A14" s="63" t="s">
        <v>49</v>
      </c>
      <c r="B14" s="188"/>
      <c r="C14" s="188">
        <v>0</v>
      </c>
      <c r="D14" s="189">
        <v>1.6299999999999999E-2</v>
      </c>
      <c r="E14" s="158">
        <f>ROUND(((B14*D14)+B14)+(C14*D14)+C14,)</f>
        <v>0</v>
      </c>
      <c r="F14" s="190">
        <v>0</v>
      </c>
      <c r="G14" s="188">
        <f t="shared" si="1"/>
        <v>0</v>
      </c>
      <c r="H14" s="160"/>
      <c r="I14" s="192"/>
      <c r="J14" s="197"/>
      <c r="K14" s="195"/>
      <c r="L14" s="198"/>
    </row>
    <row r="15" spans="1:12" x14ac:dyDescent="0.25">
      <c r="A15" s="63"/>
      <c r="B15" s="188"/>
      <c r="C15" s="188"/>
      <c r="D15" s="189"/>
      <c r="E15" s="158"/>
      <c r="F15" s="190"/>
      <c r="G15" s="188">
        <f>(E15*F15)+E15</f>
        <v>0</v>
      </c>
      <c r="H15" s="160"/>
      <c r="I15" s="192"/>
      <c r="J15" s="192"/>
      <c r="K15" s="195"/>
      <c r="L15" s="192"/>
    </row>
    <row r="16" spans="1:12" x14ac:dyDescent="0.25">
      <c r="A16" s="50"/>
      <c r="B16" s="179"/>
      <c r="C16" s="51"/>
      <c r="D16" s="51"/>
      <c r="E16" s="51"/>
      <c r="F16" s="51"/>
      <c r="G16" s="51"/>
      <c r="H16" s="51"/>
      <c r="I16" s="51"/>
      <c r="J16" s="51"/>
      <c r="K16" s="199"/>
    </row>
    <row r="17" spans="1:17" x14ac:dyDescent="0.25">
      <c r="A17" s="440" t="s">
        <v>174</v>
      </c>
      <c r="B17" s="441"/>
      <c r="C17" s="441"/>
      <c r="D17" s="441"/>
      <c r="E17" s="441"/>
      <c r="F17" s="441"/>
      <c r="G17" s="441"/>
      <c r="H17" s="441"/>
      <c r="I17" s="441"/>
      <c r="J17" s="198"/>
      <c r="K17" s="52"/>
      <c r="L17" s="51"/>
      <c r="M17" s="51"/>
    </row>
    <row r="18" spans="1:17" x14ac:dyDescent="0.25">
      <c r="A18" s="200" t="s">
        <v>50</v>
      </c>
      <c r="B18" s="201" t="s">
        <v>51</v>
      </c>
      <c r="C18" s="202" t="s">
        <v>52</v>
      </c>
      <c r="D18" s="202" t="s">
        <v>42</v>
      </c>
      <c r="E18" s="202" t="s">
        <v>53</v>
      </c>
      <c r="F18" s="202" t="s">
        <v>54</v>
      </c>
      <c r="G18" s="202" t="s">
        <v>55</v>
      </c>
      <c r="H18" s="202" t="s">
        <v>56</v>
      </c>
      <c r="I18" s="202" t="s">
        <v>57</v>
      </c>
      <c r="J18" s="71"/>
      <c r="K18" s="52"/>
      <c r="L18" s="51"/>
      <c r="M18" s="51"/>
    </row>
    <row r="19" spans="1:17" x14ac:dyDescent="0.25">
      <c r="A19" s="63" t="s">
        <v>148</v>
      </c>
      <c r="B19" s="188">
        <f>+'DETALLES RUBROS ADMON'!B23</f>
        <v>0</v>
      </c>
      <c r="C19" s="188">
        <f>+'DETALLES RUBROS ADMON'!D23</f>
        <v>0</v>
      </c>
      <c r="D19" s="158">
        <f t="shared" ref="D19:D25" si="2">B19+C19</f>
        <v>0</v>
      </c>
      <c r="E19" s="203">
        <f>D19/30</f>
        <v>0</v>
      </c>
      <c r="F19" s="204">
        <v>60</v>
      </c>
      <c r="G19" s="203">
        <f t="shared" ref="G19:G25" si="3">E19*F19</f>
        <v>0</v>
      </c>
      <c r="H19" s="204">
        <v>2</v>
      </c>
      <c r="I19" s="203">
        <f>G19*H19</f>
        <v>0</v>
      </c>
      <c r="J19" s="205"/>
      <c r="K19" s="206"/>
      <c r="L19" s="145"/>
      <c r="M19" s="186"/>
    </row>
    <row r="20" spans="1:17" x14ac:dyDescent="0.25">
      <c r="A20" s="63" t="s">
        <v>43</v>
      </c>
      <c r="B20" s="188">
        <f>+'DETALLES RUBROS ADMON'!B24</f>
        <v>0</v>
      </c>
      <c r="C20" s="188">
        <f>+'DETALLES RUBROS ADMON'!D24</f>
        <v>0</v>
      </c>
      <c r="D20" s="158">
        <f t="shared" si="2"/>
        <v>0</v>
      </c>
      <c r="E20" s="203">
        <f t="shared" ref="E20:E25" si="4">D20/30</f>
        <v>0</v>
      </c>
      <c r="F20" s="204">
        <v>60</v>
      </c>
      <c r="G20" s="203">
        <f t="shared" si="3"/>
        <v>0</v>
      </c>
      <c r="H20" s="204">
        <v>2</v>
      </c>
      <c r="I20" s="203">
        <f t="shared" ref="I20:I25" si="5">G20*H20</f>
        <v>0</v>
      </c>
      <c r="J20" s="205"/>
      <c r="K20" s="52"/>
      <c r="L20" s="145"/>
      <c r="M20" s="186"/>
    </row>
    <row r="21" spans="1:17" x14ac:dyDescent="0.25">
      <c r="A21" s="63" t="s">
        <v>113</v>
      </c>
      <c r="B21" s="188">
        <f>+'DETALLES RUBROS ADMON'!B25</f>
        <v>0</v>
      </c>
      <c r="C21" s="188">
        <f>+'DETALLES RUBROS ADMON'!D25</f>
        <v>0</v>
      </c>
      <c r="D21" s="158">
        <f t="shared" si="2"/>
        <v>0</v>
      </c>
      <c r="E21" s="203">
        <f t="shared" si="4"/>
        <v>0</v>
      </c>
      <c r="F21" s="204">
        <v>60</v>
      </c>
      <c r="G21" s="203">
        <f t="shared" si="3"/>
        <v>0</v>
      </c>
      <c r="H21" s="204">
        <v>1</v>
      </c>
      <c r="I21" s="203">
        <f t="shared" si="5"/>
        <v>0</v>
      </c>
      <c r="J21" s="205"/>
      <c r="K21" s="52"/>
      <c r="L21" s="207"/>
      <c r="M21" s="207"/>
      <c r="N21" s="207"/>
      <c r="O21" s="208"/>
    </row>
    <row r="22" spans="1:17" x14ac:dyDescent="0.25">
      <c r="A22" s="63" t="s">
        <v>44</v>
      </c>
      <c r="B22" s="188">
        <f>+'DETALLES RUBROS ADMON'!B26</f>
        <v>0</v>
      </c>
      <c r="C22" s="188">
        <f>+'DETALLES RUBROS ADMON'!D26</f>
        <v>0</v>
      </c>
      <c r="D22" s="158">
        <f t="shared" si="2"/>
        <v>0</v>
      </c>
      <c r="E22" s="203">
        <f>D22/30</f>
        <v>0</v>
      </c>
      <c r="F22" s="204">
        <v>60</v>
      </c>
      <c r="G22" s="203">
        <f t="shared" si="3"/>
        <v>0</v>
      </c>
      <c r="H22" s="204">
        <v>1</v>
      </c>
      <c r="I22" s="203">
        <f t="shared" si="5"/>
        <v>0</v>
      </c>
      <c r="J22" s="205"/>
      <c r="K22" s="52"/>
      <c r="M22" s="209"/>
      <c r="N22" s="208"/>
      <c r="O22" s="208"/>
    </row>
    <row r="23" spans="1:17" x14ac:dyDescent="0.25">
      <c r="A23" s="63" t="s">
        <v>45</v>
      </c>
      <c r="B23" s="188">
        <f>+'DETALLES RUBROS ADMON'!B27</f>
        <v>0</v>
      </c>
      <c r="C23" s="188">
        <f>+'DETALLES RUBROS ADMON'!D27</f>
        <v>0</v>
      </c>
      <c r="D23" s="158">
        <f t="shared" si="2"/>
        <v>0</v>
      </c>
      <c r="E23" s="203">
        <f>D23/30</f>
        <v>0</v>
      </c>
      <c r="F23" s="204">
        <v>60</v>
      </c>
      <c r="G23" s="203">
        <f t="shared" si="3"/>
        <v>0</v>
      </c>
      <c r="H23" s="204">
        <v>1</v>
      </c>
      <c r="I23" s="203">
        <f t="shared" si="5"/>
        <v>0</v>
      </c>
      <c r="J23" s="205"/>
      <c r="K23" s="52"/>
      <c r="L23" s="51"/>
      <c r="M23" s="51"/>
    </row>
    <row r="24" spans="1:17" x14ac:dyDescent="0.25">
      <c r="A24" s="63" t="s">
        <v>46</v>
      </c>
      <c r="B24" s="188">
        <f>+'DETALLES RUBROS ADMON'!B28</f>
        <v>0</v>
      </c>
      <c r="C24" s="188">
        <f>+'DETALLES RUBROS ADMON'!D28</f>
        <v>0</v>
      </c>
      <c r="D24" s="158">
        <f t="shared" si="2"/>
        <v>0</v>
      </c>
      <c r="E24" s="203">
        <f t="shared" si="4"/>
        <v>0</v>
      </c>
      <c r="F24" s="204">
        <v>60</v>
      </c>
      <c r="G24" s="203">
        <f t="shared" si="3"/>
        <v>0</v>
      </c>
      <c r="H24" s="204">
        <v>1</v>
      </c>
      <c r="I24" s="203">
        <f t="shared" si="5"/>
        <v>0</v>
      </c>
      <c r="J24" s="205"/>
      <c r="K24" s="52"/>
      <c r="L24" s="51"/>
      <c r="M24" s="51"/>
    </row>
    <row r="25" spans="1:17" x14ac:dyDescent="0.25">
      <c r="A25" s="63" t="s">
        <v>114</v>
      </c>
      <c r="B25" s="188">
        <f>+'DETALLES RUBROS ADMON'!B29</f>
        <v>0</v>
      </c>
      <c r="C25" s="188">
        <f>+'DETALLES RUBROS ADMON'!D29</f>
        <v>0</v>
      </c>
      <c r="D25" s="158">
        <f t="shared" si="2"/>
        <v>0</v>
      </c>
      <c r="E25" s="203">
        <f t="shared" si="4"/>
        <v>0</v>
      </c>
      <c r="F25" s="204">
        <v>60</v>
      </c>
      <c r="G25" s="203">
        <f t="shared" si="3"/>
        <v>0</v>
      </c>
      <c r="H25" s="204">
        <v>1</v>
      </c>
      <c r="I25" s="203">
        <f t="shared" si="5"/>
        <v>0</v>
      </c>
      <c r="J25" s="205"/>
      <c r="K25" s="52"/>
    </row>
    <row r="26" spans="1:17" x14ac:dyDescent="0.25">
      <c r="A26" s="63"/>
      <c r="B26" s="188">
        <f>+'DETALLES RUBROS ADMON'!B33</f>
        <v>0</v>
      </c>
      <c r="C26" s="188">
        <f>+'DETALLES RUBROS ADMON'!D33</f>
        <v>0</v>
      </c>
      <c r="D26" s="158">
        <f>B26+C26</f>
        <v>0</v>
      </c>
      <c r="E26" s="203">
        <f>D26/30</f>
        <v>0</v>
      </c>
      <c r="F26" s="204">
        <v>0</v>
      </c>
      <c r="G26" s="203">
        <f>E26*F26</f>
        <v>0</v>
      </c>
      <c r="H26" s="204">
        <v>0</v>
      </c>
      <c r="I26" s="203">
        <f>G26*H26</f>
        <v>0</v>
      </c>
      <c r="J26" s="205"/>
      <c r="K26" s="52"/>
    </row>
    <row r="27" spans="1:17" x14ac:dyDescent="0.25">
      <c r="A27" s="437" t="s">
        <v>175</v>
      </c>
      <c r="B27" s="438"/>
      <c r="C27" s="438"/>
      <c r="D27" s="438"/>
      <c r="E27" s="438"/>
      <c r="F27" s="438"/>
      <c r="G27" s="438"/>
      <c r="H27" s="439"/>
      <c r="I27" s="210">
        <f>SUM(I19:I26)</f>
        <v>0</v>
      </c>
      <c r="J27" s="211"/>
      <c r="K27" s="52"/>
    </row>
    <row r="28" spans="1:17" x14ac:dyDescent="0.25">
      <c r="A28" s="50"/>
      <c r="B28" s="179"/>
      <c r="C28" s="51"/>
      <c r="D28" s="51"/>
      <c r="E28" s="51"/>
      <c r="F28" s="51"/>
      <c r="G28" s="51"/>
      <c r="H28" s="51"/>
      <c r="I28" s="212"/>
      <c r="J28" s="212"/>
      <c r="K28" s="52"/>
    </row>
    <row r="29" spans="1:17" ht="15.75" customHeight="1" x14ac:dyDescent="0.25">
      <c r="A29" s="440" t="s">
        <v>58</v>
      </c>
      <c r="B29" s="441"/>
      <c r="C29" s="441"/>
      <c r="D29" s="441"/>
      <c r="E29" s="441"/>
      <c r="F29" s="441"/>
      <c r="G29" s="441"/>
      <c r="H29" s="441"/>
      <c r="I29" s="441"/>
      <c r="J29" s="441"/>
      <c r="K29" s="442"/>
    </row>
    <row r="30" spans="1:17" s="104" customFormat="1" ht="25.5" x14ac:dyDescent="0.25">
      <c r="A30" s="200" t="s">
        <v>50</v>
      </c>
      <c r="B30" s="201" t="s">
        <v>59</v>
      </c>
      <c r="C30" s="201" t="s">
        <v>61</v>
      </c>
      <c r="D30" s="202" t="s">
        <v>60</v>
      </c>
      <c r="E30" s="202" t="s">
        <v>42</v>
      </c>
      <c r="F30" s="202" t="s">
        <v>62</v>
      </c>
      <c r="G30" s="202" t="s">
        <v>54</v>
      </c>
      <c r="H30" s="202" t="s">
        <v>55</v>
      </c>
      <c r="I30" s="202" t="s">
        <v>56</v>
      </c>
      <c r="J30" s="202"/>
      <c r="K30" s="213" t="s">
        <v>57</v>
      </c>
      <c r="L30" s="48"/>
      <c r="M30" s="51"/>
      <c r="N30" s="51"/>
      <c r="O30" s="48"/>
    </row>
    <row r="31" spans="1:17" x14ac:dyDescent="0.25">
      <c r="A31" s="63" t="s">
        <v>148</v>
      </c>
      <c r="B31" s="188">
        <f>+'DETALLES RUBROS ADMON'!G8</f>
        <v>0</v>
      </c>
      <c r="C31" s="188">
        <f>+'DETALLES RUBROS ADMON'!H8</f>
        <v>0</v>
      </c>
      <c r="D31" s="188">
        <f>+'DETALLES RUBROS ADMON'!I8</f>
        <v>0</v>
      </c>
      <c r="E31" s="158">
        <f>B31+C31+D31</f>
        <v>0</v>
      </c>
      <c r="F31" s="214">
        <f>E31/30</f>
        <v>0</v>
      </c>
      <c r="G31" s="204">
        <v>60</v>
      </c>
      <c r="H31" s="188">
        <f>F31*G31</f>
        <v>0</v>
      </c>
      <c r="I31" s="204">
        <v>2</v>
      </c>
      <c r="J31" s="204"/>
      <c r="K31" s="215">
        <f>H31*I31</f>
        <v>0</v>
      </c>
      <c r="L31" s="216">
        <f>+I19+K31</f>
        <v>0</v>
      </c>
      <c r="M31" s="51"/>
      <c r="N31" s="51"/>
    </row>
    <row r="32" spans="1:17" x14ac:dyDescent="0.25">
      <c r="A32" s="63" t="s">
        <v>43</v>
      </c>
      <c r="B32" s="188">
        <f>+'DETALLES RUBROS ADMON'!G9</f>
        <v>0</v>
      </c>
      <c r="C32" s="188">
        <f>+'DETALLES RUBROS ADMON'!H9</f>
        <v>0</v>
      </c>
      <c r="D32" s="188">
        <f>+'DETALLES RUBROS ADMON'!I9</f>
        <v>0</v>
      </c>
      <c r="E32" s="158">
        <f t="shared" ref="E32:E37" si="6">B32+C32+D32</f>
        <v>0</v>
      </c>
      <c r="F32" s="214">
        <f t="shared" ref="F32:F37" si="7">E32/30</f>
        <v>0</v>
      </c>
      <c r="G32" s="204">
        <v>60</v>
      </c>
      <c r="H32" s="188">
        <f t="shared" ref="H32:H37" si="8">F32*G32</f>
        <v>0</v>
      </c>
      <c r="I32" s="204">
        <v>1</v>
      </c>
      <c r="J32" s="204"/>
      <c r="K32" s="215">
        <f t="shared" ref="K32:K37" si="9">H32*I32</f>
        <v>0</v>
      </c>
      <c r="L32" s="216">
        <f t="shared" ref="L32:L38" si="10">+I20+K32</f>
        <v>0</v>
      </c>
      <c r="M32" s="145"/>
      <c r="N32" s="186"/>
      <c r="O32" s="145"/>
      <c r="P32" s="217"/>
      <c r="Q32" s="217"/>
    </row>
    <row r="33" spans="1:17" x14ac:dyDescent="0.25">
      <c r="A33" s="63" t="s">
        <v>63</v>
      </c>
      <c r="B33" s="188">
        <f>+'DETALLES RUBROS ADMON'!G10</f>
        <v>0</v>
      </c>
      <c r="C33" s="188">
        <f>+'DETALLES RUBROS ADMON'!H10</f>
        <v>0</v>
      </c>
      <c r="D33" s="188">
        <f>+'DETALLES RUBROS ADMON'!I10</f>
        <v>0</v>
      </c>
      <c r="E33" s="158">
        <f t="shared" si="6"/>
        <v>0</v>
      </c>
      <c r="F33" s="214">
        <f t="shared" si="7"/>
        <v>0</v>
      </c>
      <c r="G33" s="204">
        <v>60</v>
      </c>
      <c r="H33" s="188">
        <f t="shared" si="8"/>
        <v>0</v>
      </c>
      <c r="I33" s="204">
        <v>1</v>
      </c>
      <c r="J33" s="204"/>
      <c r="K33" s="215">
        <f t="shared" si="9"/>
        <v>0</v>
      </c>
      <c r="L33" s="216">
        <f t="shared" si="10"/>
        <v>0</v>
      </c>
      <c r="M33" s="145"/>
      <c r="N33" s="186"/>
      <c r="O33" s="145"/>
      <c r="P33" s="217"/>
      <c r="Q33" s="217"/>
    </row>
    <row r="34" spans="1:17" x14ac:dyDescent="0.25">
      <c r="A34" s="63" t="s">
        <v>44</v>
      </c>
      <c r="B34" s="188">
        <f>+'DETALLES RUBROS ADMON'!G11</f>
        <v>0</v>
      </c>
      <c r="C34" s="188">
        <f>+'DETALLES RUBROS ADMON'!H11</f>
        <v>0</v>
      </c>
      <c r="D34" s="188">
        <f>+'DETALLES RUBROS ADMON'!I11</f>
        <v>0</v>
      </c>
      <c r="E34" s="158">
        <f t="shared" si="6"/>
        <v>0</v>
      </c>
      <c r="F34" s="214">
        <f t="shared" si="7"/>
        <v>0</v>
      </c>
      <c r="G34" s="204">
        <v>60</v>
      </c>
      <c r="H34" s="188">
        <f t="shared" si="8"/>
        <v>0</v>
      </c>
      <c r="I34" s="204">
        <v>1</v>
      </c>
      <c r="J34" s="204"/>
      <c r="K34" s="215">
        <f t="shared" si="9"/>
        <v>0</v>
      </c>
      <c r="L34" s="216">
        <f t="shared" si="10"/>
        <v>0</v>
      </c>
      <c r="M34" s="145"/>
      <c r="O34" s="145"/>
      <c r="P34" s="217"/>
      <c r="Q34" s="217"/>
    </row>
    <row r="35" spans="1:17" x14ac:dyDescent="0.25">
      <c r="A35" s="63" t="s">
        <v>45</v>
      </c>
      <c r="B35" s="188">
        <f>+'DETALLES RUBROS ADMON'!G12</f>
        <v>0</v>
      </c>
      <c r="C35" s="188">
        <f>+'DETALLES RUBROS ADMON'!H12</f>
        <v>0</v>
      </c>
      <c r="D35" s="188">
        <f>+'DETALLES RUBROS ADMON'!I12</f>
        <v>0</v>
      </c>
      <c r="E35" s="158">
        <f t="shared" si="6"/>
        <v>0</v>
      </c>
      <c r="F35" s="214">
        <f t="shared" si="7"/>
        <v>0</v>
      </c>
      <c r="G35" s="204">
        <v>60</v>
      </c>
      <c r="H35" s="188">
        <f t="shared" si="8"/>
        <v>0</v>
      </c>
      <c r="I35" s="204">
        <f>+'CANASTA CONSOLIDADA'!$D$39</f>
        <v>0</v>
      </c>
      <c r="J35" s="204"/>
      <c r="K35" s="215">
        <f t="shared" si="9"/>
        <v>0</v>
      </c>
      <c r="L35" s="216">
        <f t="shared" si="10"/>
        <v>0</v>
      </c>
      <c r="M35" s="207"/>
      <c r="N35" s="207"/>
      <c r="O35" s="217"/>
    </row>
    <row r="36" spans="1:17" x14ac:dyDescent="0.25">
      <c r="A36" s="63" t="s">
        <v>46</v>
      </c>
      <c r="B36" s="188">
        <f>+'DETALLES RUBROS ADMON'!G13</f>
        <v>0</v>
      </c>
      <c r="C36" s="188">
        <f>+'DETALLES RUBROS ADMON'!H13</f>
        <v>0</v>
      </c>
      <c r="D36" s="188">
        <f>+'DETALLES RUBROS ADMON'!I13</f>
        <v>0</v>
      </c>
      <c r="E36" s="158">
        <f t="shared" si="6"/>
        <v>0</v>
      </c>
      <c r="F36" s="214">
        <f t="shared" si="7"/>
        <v>0</v>
      </c>
      <c r="G36" s="204">
        <v>60</v>
      </c>
      <c r="H36" s="188">
        <f t="shared" si="8"/>
        <v>0</v>
      </c>
      <c r="I36" s="204">
        <f>+'CANASTA CONSOLIDADA'!$D$40</f>
        <v>0</v>
      </c>
      <c r="J36" s="204"/>
      <c r="K36" s="215">
        <f t="shared" si="9"/>
        <v>0</v>
      </c>
      <c r="L36" s="216">
        <f t="shared" si="10"/>
        <v>0</v>
      </c>
      <c r="M36" s="198"/>
      <c r="N36" s="218"/>
    </row>
    <row r="37" spans="1:17" x14ac:dyDescent="0.25">
      <c r="A37" s="63" t="s">
        <v>114</v>
      </c>
      <c r="B37" s="188">
        <f>+'DETALLES RUBROS ADMON'!G14</f>
        <v>0</v>
      </c>
      <c r="C37" s="188">
        <f>+'DETALLES RUBROS ADMON'!H14</f>
        <v>0</v>
      </c>
      <c r="D37" s="188">
        <f>+'DETALLES RUBROS ADMON'!I14</f>
        <v>0</v>
      </c>
      <c r="E37" s="158">
        <f t="shared" si="6"/>
        <v>0</v>
      </c>
      <c r="F37" s="214">
        <f t="shared" si="7"/>
        <v>0</v>
      </c>
      <c r="G37" s="204">
        <v>60</v>
      </c>
      <c r="H37" s="188">
        <f t="shared" si="8"/>
        <v>0</v>
      </c>
      <c r="I37" s="204">
        <f>+'CANASTA CONSOLIDADA'!$D$41</f>
        <v>0</v>
      </c>
      <c r="J37" s="204"/>
      <c r="K37" s="215">
        <f t="shared" si="9"/>
        <v>0</v>
      </c>
      <c r="L37" s="216">
        <f t="shared" si="10"/>
        <v>0</v>
      </c>
      <c r="M37" s="51"/>
      <c r="N37" s="51"/>
    </row>
    <row r="38" spans="1:17" x14ac:dyDescent="0.25">
      <c r="A38" s="63"/>
      <c r="B38" s="188">
        <f>+'DETALLES RUBROS ADMON'!G18</f>
        <v>0</v>
      </c>
      <c r="C38" s="188">
        <f>+'DETALLES RUBROS ADMON'!H18</f>
        <v>0</v>
      </c>
      <c r="D38" s="188">
        <f>+'DETALLES RUBROS ADMON'!I18</f>
        <v>0</v>
      </c>
      <c r="E38" s="158">
        <f>B38+C38+D38</f>
        <v>0</v>
      </c>
      <c r="F38" s="214">
        <f>E38/30</f>
        <v>0</v>
      </c>
      <c r="G38" s="204">
        <v>0</v>
      </c>
      <c r="H38" s="188">
        <f>F38*G38</f>
        <v>0</v>
      </c>
      <c r="I38" s="204">
        <f>+'CANASTA CONSOLIDADA'!$D$45</f>
        <v>0</v>
      </c>
      <c r="J38" s="204"/>
      <c r="K38" s="215">
        <f>H38*I38</f>
        <v>0</v>
      </c>
      <c r="L38" s="216">
        <f t="shared" si="10"/>
        <v>0</v>
      </c>
      <c r="M38" s="51"/>
      <c r="N38" s="51"/>
    </row>
    <row r="39" spans="1:17" x14ac:dyDescent="0.25">
      <c r="A39" s="437">
        <v>0</v>
      </c>
      <c r="B39" s="438"/>
      <c r="C39" s="438"/>
      <c r="D39" s="438"/>
      <c r="E39" s="438"/>
      <c r="F39" s="438"/>
      <c r="G39" s="438"/>
      <c r="H39" s="438"/>
      <c r="I39" s="439"/>
      <c r="J39" s="219"/>
      <c r="K39" s="220">
        <f>SUM(K31:K38)</f>
        <v>0</v>
      </c>
      <c r="L39" s="216"/>
      <c r="M39" s="51"/>
      <c r="N39" s="51"/>
    </row>
    <row r="40" spans="1:17" x14ac:dyDescent="0.25">
      <c r="A40" s="50"/>
      <c r="B40" s="179"/>
      <c r="C40" s="51"/>
      <c r="D40" s="51"/>
      <c r="E40" s="51"/>
      <c r="F40" s="51"/>
      <c r="G40" s="51"/>
      <c r="H40" s="51"/>
      <c r="I40" s="51"/>
      <c r="J40" s="51"/>
      <c r="K40" s="52"/>
    </row>
    <row r="41" spans="1:17" x14ac:dyDescent="0.25">
      <c r="A41" s="50"/>
      <c r="B41" s="179"/>
      <c r="C41" s="51"/>
      <c r="D41" s="51"/>
      <c r="E41" s="51"/>
      <c r="F41" s="51"/>
      <c r="G41" s="51"/>
      <c r="H41" s="51"/>
      <c r="I41" s="51"/>
      <c r="J41" s="51"/>
      <c r="K41" s="52"/>
    </row>
    <row r="42" spans="1:17" x14ac:dyDescent="0.25">
      <c r="A42" s="221"/>
      <c r="B42" s="222"/>
      <c r="C42" s="51"/>
      <c r="D42" s="51"/>
      <c r="E42" s="51"/>
      <c r="F42" s="51"/>
      <c r="G42" s="51"/>
      <c r="H42" s="51"/>
      <c r="I42" s="51"/>
      <c r="J42" s="51"/>
      <c r="K42" s="52"/>
    </row>
    <row r="43" spans="1:17" x14ac:dyDescent="0.25">
      <c r="A43" s="221"/>
      <c r="B43" s="222"/>
      <c r="C43" s="51"/>
      <c r="D43" s="51"/>
      <c r="E43" s="51"/>
      <c r="F43" s="51"/>
      <c r="G43" s="51"/>
      <c r="H43" s="51"/>
      <c r="I43" s="51"/>
      <c r="J43" s="51"/>
      <c r="K43" s="52"/>
    </row>
    <row r="44" spans="1:17" x14ac:dyDescent="0.25">
      <c r="A44" s="223"/>
      <c r="B44" s="179"/>
      <c r="C44" s="51"/>
      <c r="D44" s="51"/>
      <c r="E44" s="51"/>
      <c r="F44" s="51"/>
      <c r="G44" s="51"/>
      <c r="H44" s="51"/>
      <c r="I44" s="51"/>
      <c r="J44" s="51"/>
      <c r="K44" s="52"/>
    </row>
    <row r="45" spans="1:17" ht="15.75" thickBot="1" x14ac:dyDescent="0.3">
      <c r="A45" s="224"/>
      <c r="B45" s="225"/>
      <c r="C45" s="119"/>
      <c r="D45" s="119"/>
      <c r="E45" s="119"/>
      <c r="F45" s="119"/>
      <c r="G45" s="119"/>
      <c r="H45" s="119"/>
      <c r="I45" s="119"/>
      <c r="J45" s="119"/>
      <c r="K45" s="86"/>
    </row>
    <row r="46" spans="1:17" x14ac:dyDescent="0.25">
      <c r="A46" s="226"/>
    </row>
    <row r="47" spans="1:17" x14ac:dyDescent="0.25">
      <c r="A47" s="103"/>
      <c r="B47" s="227"/>
    </row>
    <row r="48" spans="1:17" x14ac:dyDescent="0.25">
      <c r="A48" s="103"/>
      <c r="B48" s="228"/>
    </row>
  </sheetData>
  <mergeCells count="5">
    <mergeCell ref="A27:H27"/>
    <mergeCell ref="A39:I39"/>
    <mergeCell ref="A17:I17"/>
    <mergeCell ref="A29:K29"/>
    <mergeCell ref="A1:K1"/>
  </mergeCells>
  <printOptions horizontalCentered="1" verticalCentered="1"/>
  <pageMargins left="0.11811023622047245" right="0.11811023622047245" top="0.15748031496062992" bottom="0.15748031496062992" header="0.31496062992125984" footer="0.31496062992125984"/>
  <pageSetup scale="54"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zoomScale="90" zoomScaleNormal="90" workbookViewId="0">
      <selection activeCell="A56" sqref="A56"/>
    </sheetView>
  </sheetViews>
  <sheetFormatPr baseColWidth="10" defaultRowHeight="15" x14ac:dyDescent="0.25"/>
  <cols>
    <col min="1" max="1" width="34.7109375" style="48" customWidth="1"/>
    <col min="2" max="2" width="21.5703125" style="48" customWidth="1"/>
    <col min="3" max="3" width="18.28515625" style="48" customWidth="1"/>
    <col min="4" max="4" width="17.140625" style="48" customWidth="1"/>
    <col min="5" max="5" width="21.140625" style="48" bestFit="1" customWidth="1"/>
    <col min="6" max="6" width="18.42578125" style="48" bestFit="1" customWidth="1"/>
    <col min="7" max="7" width="19.28515625" style="48" customWidth="1"/>
    <col min="8" max="8" width="13.5703125" style="48" customWidth="1"/>
    <col min="9" max="10" width="14.28515625" style="48" bestFit="1" customWidth="1"/>
    <col min="11" max="11" width="22.140625" style="48" customWidth="1"/>
    <col min="12" max="12" width="14.5703125" style="48" bestFit="1" customWidth="1"/>
    <col min="13" max="13" width="10.42578125" style="48" customWidth="1"/>
    <col min="14" max="14" width="11.42578125" style="48"/>
    <col min="15" max="15" width="24.28515625" style="48" bestFit="1" customWidth="1"/>
    <col min="16" max="16" width="16.28515625" style="48" customWidth="1"/>
    <col min="17" max="17" width="15.28515625" style="48" bestFit="1" customWidth="1"/>
    <col min="18" max="20" width="12.42578125" style="48" customWidth="1"/>
    <col min="21" max="21" width="13.140625" style="48" customWidth="1"/>
    <col min="22" max="22" width="12" style="49" customWidth="1"/>
    <col min="23" max="16384" width="11.42578125" style="48"/>
  </cols>
  <sheetData>
    <row r="1" spans="1:13" ht="91.5" customHeight="1" thickBot="1" x14ac:dyDescent="0.3">
      <c r="A1" s="410" t="s">
        <v>220</v>
      </c>
      <c r="B1" s="411"/>
      <c r="C1" s="411"/>
      <c r="D1" s="411"/>
      <c r="E1" s="411"/>
      <c r="F1" s="411"/>
      <c r="G1" s="411"/>
      <c r="H1" s="411"/>
      <c r="I1" s="411"/>
      <c r="J1" s="411"/>
      <c r="K1" s="443"/>
    </row>
    <row r="3" spans="1:13" ht="15.75" thickBot="1" x14ac:dyDescent="0.3"/>
    <row r="4" spans="1:13" ht="28.5" customHeight="1" thickBot="1" x14ac:dyDescent="0.3">
      <c r="A4" s="449" t="s">
        <v>86</v>
      </c>
      <c r="B4" s="450"/>
      <c r="C4" s="450"/>
      <c r="D4" s="450"/>
      <c r="E4" s="450"/>
      <c r="F4" s="450"/>
      <c r="G4" s="450"/>
      <c r="H4" s="450"/>
      <c r="I4" s="450"/>
      <c r="J4" s="450"/>
      <c r="K4" s="451"/>
    </row>
    <row r="5" spans="1:13" ht="20.25" customHeight="1" x14ac:dyDescent="0.25">
      <c r="A5" s="50"/>
      <c r="B5" s="51"/>
      <c r="C5" s="51"/>
      <c r="D5" s="51"/>
      <c r="E5" s="51"/>
      <c r="F5" s="51"/>
      <c r="G5" s="51"/>
      <c r="H5" s="51"/>
      <c r="I5" s="51"/>
      <c r="J5" s="51"/>
      <c r="K5" s="52"/>
    </row>
    <row r="6" spans="1:13" x14ac:dyDescent="0.25">
      <c r="A6" s="53" t="s">
        <v>11</v>
      </c>
      <c r="B6" s="452" t="s">
        <v>12</v>
      </c>
      <c r="C6" s="452"/>
      <c r="D6" s="452"/>
      <c r="E6" s="452"/>
      <c r="F6" s="452" t="s">
        <v>13</v>
      </c>
      <c r="G6" s="452"/>
      <c r="H6" s="452"/>
      <c r="I6" s="452"/>
      <c r="J6" s="452"/>
      <c r="K6" s="453"/>
    </row>
    <row r="7" spans="1:13" ht="84" customHeight="1" x14ac:dyDescent="0.25">
      <c r="A7" s="54" t="s">
        <v>116</v>
      </c>
      <c r="B7" s="55" t="s">
        <v>110</v>
      </c>
      <c r="C7" s="55" t="s">
        <v>14</v>
      </c>
      <c r="D7" s="55" t="s">
        <v>15</v>
      </c>
      <c r="E7" s="55" t="s">
        <v>16</v>
      </c>
      <c r="F7" s="55" t="s">
        <v>17</v>
      </c>
      <c r="G7" s="55" t="s">
        <v>18</v>
      </c>
      <c r="H7" s="55" t="s">
        <v>19</v>
      </c>
      <c r="I7" s="55" t="s">
        <v>20</v>
      </c>
      <c r="J7" s="55" t="s">
        <v>21</v>
      </c>
      <c r="K7" s="56" t="s">
        <v>22</v>
      </c>
      <c r="L7" s="57"/>
    </row>
    <row r="8" spans="1:13" x14ac:dyDescent="0.25">
      <c r="A8" s="58" t="s">
        <v>148</v>
      </c>
      <c r="B8" s="59">
        <f>+'SALARIOS PROYECTADOS'!G5</f>
        <v>0</v>
      </c>
      <c r="C8" s="59">
        <v>0</v>
      </c>
      <c r="D8" s="59">
        <v>0</v>
      </c>
      <c r="E8" s="59">
        <v>-1</v>
      </c>
      <c r="F8" s="59">
        <f>B8*0.3</f>
        <v>0</v>
      </c>
      <c r="G8" s="59">
        <f>ROUND((B8+C8+F8)*8.33%,0)</f>
        <v>0</v>
      </c>
      <c r="H8" s="59">
        <f>ROUND((B8+C8+F8)*1%,0)</f>
        <v>0</v>
      </c>
      <c r="I8" s="59">
        <f>ROUND((B8+F8)*4.165%,0)</f>
        <v>0</v>
      </c>
      <c r="J8" s="59">
        <f>+ROUND((B8+C8+F8)*8.33%,0)</f>
        <v>0</v>
      </c>
      <c r="K8" s="60">
        <v>0</v>
      </c>
      <c r="L8" s="61"/>
      <c r="M8" s="61"/>
    </row>
    <row r="9" spans="1:13" x14ac:dyDescent="0.25">
      <c r="A9" s="62" t="s">
        <v>43</v>
      </c>
      <c r="B9" s="59">
        <f>+'SALARIOS PROYECTADOS'!G6</f>
        <v>0</v>
      </c>
      <c r="C9" s="59">
        <v>0</v>
      </c>
      <c r="D9" s="59">
        <v>0</v>
      </c>
      <c r="E9" s="59">
        <v>0</v>
      </c>
      <c r="F9" s="59">
        <f>B9*0.2</f>
        <v>0</v>
      </c>
      <c r="G9" s="59">
        <f t="shared" ref="G9:G17" si="0">ROUND((B9+C9+F9)*8.33%,0)</f>
        <v>0</v>
      </c>
      <c r="H9" s="59">
        <f t="shared" ref="H9:H17" si="1">ROUND((B9+C9+F9)*1%,0)</f>
        <v>0</v>
      </c>
      <c r="I9" s="59">
        <f t="shared" ref="I9:I17" si="2">ROUND((B9+F9)*4.165%,0)</f>
        <v>0</v>
      </c>
      <c r="J9" s="59">
        <f t="shared" ref="J9:J17" si="3">+ROUND((B9+C9+F9)*8.33%,0)</f>
        <v>0</v>
      </c>
      <c r="K9" s="60">
        <v>0</v>
      </c>
      <c r="L9" s="61"/>
      <c r="M9" s="61"/>
    </row>
    <row r="10" spans="1:13" x14ac:dyDescent="0.25">
      <c r="A10" s="62" t="s">
        <v>113</v>
      </c>
      <c r="B10" s="59">
        <f>+'SALARIOS PROYECTADOS'!G7</f>
        <v>0</v>
      </c>
      <c r="C10" s="59">
        <v>0</v>
      </c>
      <c r="D10" s="59">
        <v>0</v>
      </c>
      <c r="E10" s="59">
        <v>0</v>
      </c>
      <c r="F10" s="59">
        <f>B10*0.2</f>
        <v>0</v>
      </c>
      <c r="G10" s="59">
        <f t="shared" si="0"/>
        <v>0</v>
      </c>
      <c r="H10" s="59">
        <f t="shared" si="1"/>
        <v>0</v>
      </c>
      <c r="I10" s="59">
        <f t="shared" si="2"/>
        <v>0</v>
      </c>
      <c r="J10" s="59">
        <f t="shared" si="3"/>
        <v>0</v>
      </c>
      <c r="K10" s="60">
        <v>0</v>
      </c>
      <c r="L10" s="61"/>
      <c r="M10" s="61"/>
    </row>
    <row r="11" spans="1:13" x14ac:dyDescent="0.25">
      <c r="A11" s="62" t="s">
        <v>44</v>
      </c>
      <c r="B11" s="59">
        <f>+'SALARIOS PROYECTADOS'!G8</f>
        <v>0</v>
      </c>
      <c r="C11" s="59">
        <v>0</v>
      </c>
      <c r="D11" s="59">
        <v>0</v>
      </c>
      <c r="E11" s="59">
        <v>0</v>
      </c>
      <c r="F11" s="59">
        <v>0</v>
      </c>
      <c r="G11" s="59">
        <f>ROUND((B11+C11+F11)*8.33%,0)</f>
        <v>0</v>
      </c>
      <c r="H11" s="59">
        <f t="shared" si="1"/>
        <v>0</v>
      </c>
      <c r="I11" s="59">
        <f t="shared" si="2"/>
        <v>0</v>
      </c>
      <c r="J11" s="59">
        <f t="shared" si="3"/>
        <v>0</v>
      </c>
      <c r="K11" s="60">
        <v>0</v>
      </c>
      <c r="L11" s="61"/>
      <c r="M11" s="61"/>
    </row>
    <row r="12" spans="1:13" x14ac:dyDescent="0.25">
      <c r="A12" s="62" t="s">
        <v>45</v>
      </c>
      <c r="B12" s="59">
        <f>+'SALARIOS PROYECTADOS'!G9</f>
        <v>0</v>
      </c>
      <c r="C12" s="59">
        <v>0</v>
      </c>
      <c r="D12" s="59">
        <v>0</v>
      </c>
      <c r="E12" s="59">
        <v>0</v>
      </c>
      <c r="F12" s="59">
        <v>0</v>
      </c>
      <c r="G12" s="59">
        <f t="shared" si="0"/>
        <v>0</v>
      </c>
      <c r="H12" s="59">
        <f t="shared" si="1"/>
        <v>0</v>
      </c>
      <c r="I12" s="59">
        <f t="shared" si="2"/>
        <v>0</v>
      </c>
      <c r="J12" s="59">
        <f t="shared" si="3"/>
        <v>0</v>
      </c>
      <c r="K12" s="60">
        <v>0</v>
      </c>
      <c r="L12" s="61"/>
      <c r="M12" s="61"/>
    </row>
    <row r="13" spans="1:13" x14ac:dyDescent="0.25">
      <c r="A13" s="62" t="s">
        <v>46</v>
      </c>
      <c r="B13" s="59">
        <f>+'SALARIOS PROYECTADOS'!G10</f>
        <v>0</v>
      </c>
      <c r="C13" s="59">
        <v>0</v>
      </c>
      <c r="D13" s="59">
        <v>0</v>
      </c>
      <c r="E13" s="59">
        <v>0</v>
      </c>
      <c r="F13" s="59">
        <v>0</v>
      </c>
      <c r="G13" s="59">
        <f t="shared" si="0"/>
        <v>0</v>
      </c>
      <c r="H13" s="59">
        <f t="shared" si="1"/>
        <v>0</v>
      </c>
      <c r="I13" s="59">
        <f t="shared" si="2"/>
        <v>0</v>
      </c>
      <c r="J13" s="59">
        <f t="shared" si="3"/>
        <v>0</v>
      </c>
      <c r="K13" s="60">
        <v>0</v>
      </c>
      <c r="L13" s="61"/>
      <c r="M13" s="61"/>
    </row>
    <row r="14" spans="1:13" x14ac:dyDescent="0.25">
      <c r="A14" s="62" t="s">
        <v>114</v>
      </c>
      <c r="B14" s="59">
        <f>+'SALARIOS PROYECTADOS'!G11</f>
        <v>0</v>
      </c>
      <c r="C14" s="59">
        <v>0</v>
      </c>
      <c r="D14" s="59">
        <v>0</v>
      </c>
      <c r="E14" s="59">
        <v>0</v>
      </c>
      <c r="F14" s="59">
        <v>0</v>
      </c>
      <c r="G14" s="59">
        <f t="shared" si="0"/>
        <v>0</v>
      </c>
      <c r="H14" s="59">
        <f t="shared" si="1"/>
        <v>0</v>
      </c>
      <c r="I14" s="59">
        <f t="shared" si="2"/>
        <v>0</v>
      </c>
      <c r="J14" s="59">
        <f t="shared" si="3"/>
        <v>0</v>
      </c>
      <c r="K14" s="60">
        <v>0</v>
      </c>
      <c r="L14" s="61"/>
      <c r="M14" s="61"/>
    </row>
    <row r="15" spans="1:13" x14ac:dyDescent="0.25">
      <c r="A15" s="63" t="s">
        <v>47</v>
      </c>
      <c r="B15" s="59">
        <f>+'SALARIOS PROYECTADOS'!G12</f>
        <v>0</v>
      </c>
      <c r="C15" s="59">
        <v>0</v>
      </c>
      <c r="D15" s="59">
        <v>0</v>
      </c>
      <c r="E15" s="59">
        <v>0</v>
      </c>
      <c r="F15" s="59">
        <v>0</v>
      </c>
      <c r="G15" s="59">
        <f t="shared" si="0"/>
        <v>0</v>
      </c>
      <c r="H15" s="59">
        <f t="shared" si="1"/>
        <v>0</v>
      </c>
      <c r="I15" s="59">
        <f t="shared" si="2"/>
        <v>0</v>
      </c>
      <c r="J15" s="59">
        <f t="shared" si="3"/>
        <v>0</v>
      </c>
      <c r="K15" s="60">
        <v>0</v>
      </c>
      <c r="L15" s="61"/>
      <c r="M15" s="61"/>
    </row>
    <row r="16" spans="1:13" x14ac:dyDescent="0.25">
      <c r="A16" s="63" t="s">
        <v>48</v>
      </c>
      <c r="B16" s="59">
        <f>+'SALARIOS PROYECTADOS'!G13</f>
        <v>0</v>
      </c>
      <c r="C16" s="59">
        <v>0</v>
      </c>
      <c r="D16" s="59">
        <v>0</v>
      </c>
      <c r="E16" s="59">
        <v>0</v>
      </c>
      <c r="F16" s="59">
        <v>0</v>
      </c>
      <c r="G16" s="59">
        <f t="shared" si="0"/>
        <v>0</v>
      </c>
      <c r="H16" s="59">
        <f t="shared" si="1"/>
        <v>0</v>
      </c>
      <c r="I16" s="59">
        <f t="shared" si="2"/>
        <v>0</v>
      </c>
      <c r="J16" s="59">
        <f t="shared" si="3"/>
        <v>0</v>
      </c>
      <c r="K16" s="60">
        <v>0</v>
      </c>
      <c r="L16" s="61"/>
      <c r="M16" s="61"/>
    </row>
    <row r="17" spans="1:22" x14ac:dyDescent="0.25">
      <c r="A17" s="63" t="s">
        <v>49</v>
      </c>
      <c r="B17" s="59">
        <f>+'SALARIOS PROYECTADOS'!G14</f>
        <v>0</v>
      </c>
      <c r="C17" s="59">
        <v>0</v>
      </c>
      <c r="D17" s="59">
        <v>0</v>
      </c>
      <c r="E17" s="59">
        <v>0</v>
      </c>
      <c r="F17" s="59">
        <v>0</v>
      </c>
      <c r="G17" s="59">
        <f t="shared" si="0"/>
        <v>0</v>
      </c>
      <c r="H17" s="59">
        <f t="shared" si="1"/>
        <v>0</v>
      </c>
      <c r="I17" s="59">
        <f t="shared" si="2"/>
        <v>0</v>
      </c>
      <c r="J17" s="59">
        <f t="shared" si="3"/>
        <v>0</v>
      </c>
      <c r="K17" s="60">
        <v>0</v>
      </c>
      <c r="L17" s="61"/>
      <c r="M17" s="61"/>
    </row>
    <row r="18" spans="1:22" x14ac:dyDescent="0.25">
      <c r="A18" s="58"/>
      <c r="B18" s="59"/>
      <c r="C18" s="59"/>
      <c r="D18" s="59"/>
      <c r="E18" s="59">
        <v>0</v>
      </c>
      <c r="F18" s="59">
        <v>0</v>
      </c>
      <c r="G18" s="59">
        <f>ROUND((B18+C18+F18)*8.33%,0)</f>
        <v>0</v>
      </c>
      <c r="H18" s="59">
        <f>ROUND((B18+C18+F18)*1%,0)</f>
        <v>0</v>
      </c>
      <c r="I18" s="59">
        <f>ROUND((B18+F18)*4.165%,0)</f>
        <v>0</v>
      </c>
      <c r="J18" s="59">
        <f>+ROUND((B18+C18+F18)*8.33%,0)</f>
        <v>0</v>
      </c>
      <c r="K18" s="60">
        <v>0</v>
      </c>
      <c r="L18" s="61"/>
      <c r="M18" s="61"/>
    </row>
    <row r="19" spans="1:22" x14ac:dyDescent="0.25">
      <c r="A19" s="64"/>
      <c r="B19" s="65"/>
      <c r="C19" s="65"/>
      <c r="D19" s="65"/>
      <c r="E19" s="65"/>
      <c r="F19" s="65"/>
      <c r="G19" s="65"/>
      <c r="H19" s="65"/>
      <c r="I19" s="65"/>
      <c r="J19" s="65"/>
      <c r="K19" s="66"/>
      <c r="L19" s="67"/>
    </row>
    <row r="20" spans="1:22" x14ac:dyDescent="0.25">
      <c r="A20" s="50"/>
      <c r="B20" s="51"/>
      <c r="C20" s="51"/>
      <c r="D20" s="51"/>
      <c r="E20" s="51"/>
      <c r="F20" s="51"/>
      <c r="G20" s="51"/>
      <c r="H20" s="51"/>
      <c r="I20" s="51"/>
      <c r="J20" s="51"/>
      <c r="K20" s="52"/>
      <c r="L20" s="51"/>
    </row>
    <row r="21" spans="1:22" x14ac:dyDescent="0.25">
      <c r="A21" s="53" t="s">
        <v>11</v>
      </c>
      <c r="B21" s="452" t="s">
        <v>23</v>
      </c>
      <c r="C21" s="452"/>
      <c r="D21" s="452"/>
      <c r="E21" s="452" t="s">
        <v>24</v>
      </c>
      <c r="F21" s="452"/>
      <c r="G21" s="452"/>
      <c r="H21" s="68" t="s">
        <v>25</v>
      </c>
      <c r="I21" s="68" t="s">
        <v>26</v>
      </c>
      <c r="J21" s="51"/>
      <c r="K21" s="52"/>
      <c r="U21" s="49"/>
      <c r="V21" s="48"/>
    </row>
    <row r="22" spans="1:22" s="73" customFormat="1" ht="105.75" customHeight="1" x14ac:dyDescent="0.25">
      <c r="A22" s="54" t="s">
        <v>176</v>
      </c>
      <c r="B22" s="55" t="s">
        <v>27</v>
      </c>
      <c r="C22" s="55" t="s">
        <v>28</v>
      </c>
      <c r="D22" s="55" t="s">
        <v>29</v>
      </c>
      <c r="E22" s="69" t="s">
        <v>30</v>
      </c>
      <c r="F22" s="55" t="s">
        <v>31</v>
      </c>
      <c r="G22" s="55" t="s">
        <v>32</v>
      </c>
      <c r="H22" s="55" t="s">
        <v>33</v>
      </c>
      <c r="I22" s="55" t="s">
        <v>34</v>
      </c>
      <c r="J22" s="51"/>
      <c r="K22" s="70"/>
      <c r="L22" s="71"/>
      <c r="M22" s="72"/>
      <c r="N22" s="71"/>
      <c r="U22" s="74"/>
    </row>
    <row r="23" spans="1:22" x14ac:dyDescent="0.25">
      <c r="A23" s="58" t="s">
        <v>148</v>
      </c>
      <c r="B23" s="59">
        <f>+ROUND((B8+F8)*8.5%,0)</f>
        <v>0</v>
      </c>
      <c r="C23" s="59">
        <f>+ROUND((B8+F8)*0.522%,0)</f>
        <v>0</v>
      </c>
      <c r="D23" s="59">
        <f>+ROUND((B8+F8)*12%,0)</f>
        <v>0</v>
      </c>
      <c r="E23" s="59">
        <f>+ROUND((B8+F8+I8)*2%,0)</f>
        <v>0</v>
      </c>
      <c r="F23" s="59">
        <f>+ROUND((B8+F8+I8)*3%,0)</f>
        <v>0</v>
      </c>
      <c r="G23" s="59">
        <f>+ROUND((B8+F8+I8)*4%,0)</f>
        <v>0</v>
      </c>
      <c r="H23" s="59">
        <f t="shared" ref="H23:H32" si="4">+ROUND((908526+113566+4743)/20,0)</f>
        <v>51342</v>
      </c>
      <c r="I23" s="75">
        <f>+B8+C8+D8+E8+F8+G8+H8+I8+J8+K8+B23+C23+D23+E23+F23+G23+H23</f>
        <v>51341</v>
      </c>
      <c r="J23" s="76"/>
      <c r="K23" s="77"/>
      <c r="L23" s="76"/>
      <c r="M23" s="78"/>
      <c r="N23" s="76"/>
      <c r="U23" s="49"/>
      <c r="V23" s="48"/>
    </row>
    <row r="24" spans="1:22" x14ac:dyDescent="0.25">
      <c r="A24" s="62" t="s">
        <v>43</v>
      </c>
      <c r="B24" s="59">
        <f t="shared" ref="B24:B32" si="5">+ROUND((B9+F9)*8.5%,0)</f>
        <v>0</v>
      </c>
      <c r="C24" s="59">
        <f t="shared" ref="C24:C32" si="6">+ROUND((B9+F9)*0.522%,0)</f>
        <v>0</v>
      </c>
      <c r="D24" s="59">
        <f t="shared" ref="D24:D32" si="7">+ROUND((B9+F9)*12%,0)</f>
        <v>0</v>
      </c>
      <c r="E24" s="59">
        <f t="shared" ref="E24:E32" si="8">+ROUND((B9+F9+I9)*2%,0)</f>
        <v>0</v>
      </c>
      <c r="F24" s="59">
        <f t="shared" ref="F24:F32" si="9">+ROUND((B9+F9+I9)*3%,0)</f>
        <v>0</v>
      </c>
      <c r="G24" s="59">
        <f t="shared" ref="G24:G32" si="10">+ROUND((B9+F9+I9)*4%,0)</f>
        <v>0</v>
      </c>
      <c r="H24" s="59">
        <f t="shared" si="4"/>
        <v>51342</v>
      </c>
      <c r="I24" s="75">
        <f t="shared" ref="I24:I32" si="11">+B9+C9+D9+E9+F9+G9+H9+I9+J9+K9+B24+C24+D24+E24+F24+G24+H24</f>
        <v>51342</v>
      </c>
      <c r="J24" s="76"/>
      <c r="K24" s="77"/>
      <c r="L24" s="79"/>
      <c r="M24" s="76"/>
      <c r="N24" s="51"/>
      <c r="U24" s="49"/>
      <c r="V24" s="48"/>
    </row>
    <row r="25" spans="1:22" x14ac:dyDescent="0.25">
      <c r="A25" s="62" t="s">
        <v>113</v>
      </c>
      <c r="B25" s="59">
        <f t="shared" si="5"/>
        <v>0</v>
      </c>
      <c r="C25" s="59">
        <f t="shared" si="6"/>
        <v>0</v>
      </c>
      <c r="D25" s="59">
        <f t="shared" si="7"/>
        <v>0</v>
      </c>
      <c r="E25" s="59">
        <f t="shared" si="8"/>
        <v>0</v>
      </c>
      <c r="F25" s="59">
        <f t="shared" si="9"/>
        <v>0</v>
      </c>
      <c r="G25" s="59">
        <f t="shared" si="10"/>
        <v>0</v>
      </c>
      <c r="H25" s="59">
        <f t="shared" si="4"/>
        <v>51342</v>
      </c>
      <c r="I25" s="75">
        <f t="shared" si="11"/>
        <v>51342</v>
      </c>
      <c r="J25" s="76"/>
      <c r="K25" s="80"/>
      <c r="L25" s="76"/>
      <c r="M25" s="76"/>
      <c r="N25" s="51"/>
      <c r="U25" s="49"/>
      <c r="V25" s="48"/>
    </row>
    <row r="26" spans="1:22" x14ac:dyDescent="0.25">
      <c r="A26" s="62" t="s">
        <v>44</v>
      </c>
      <c r="B26" s="59">
        <f t="shared" si="5"/>
        <v>0</v>
      </c>
      <c r="C26" s="59">
        <f t="shared" si="6"/>
        <v>0</v>
      </c>
      <c r="D26" s="59">
        <f t="shared" si="7"/>
        <v>0</v>
      </c>
      <c r="E26" s="59">
        <f t="shared" si="8"/>
        <v>0</v>
      </c>
      <c r="F26" s="59">
        <f t="shared" si="9"/>
        <v>0</v>
      </c>
      <c r="G26" s="59">
        <f t="shared" si="10"/>
        <v>0</v>
      </c>
      <c r="H26" s="59">
        <f t="shared" si="4"/>
        <v>51342</v>
      </c>
      <c r="I26" s="75">
        <f t="shared" si="11"/>
        <v>51342</v>
      </c>
      <c r="J26" s="76"/>
      <c r="K26" s="80"/>
      <c r="L26" s="76"/>
      <c r="M26" s="76"/>
      <c r="N26" s="51"/>
      <c r="U26" s="49"/>
      <c r="V26" s="48"/>
    </row>
    <row r="27" spans="1:22" x14ac:dyDescent="0.25">
      <c r="A27" s="62" t="s">
        <v>45</v>
      </c>
      <c r="B27" s="59">
        <f t="shared" si="5"/>
        <v>0</v>
      </c>
      <c r="C27" s="59">
        <f t="shared" si="6"/>
        <v>0</v>
      </c>
      <c r="D27" s="59">
        <f t="shared" si="7"/>
        <v>0</v>
      </c>
      <c r="E27" s="59">
        <f t="shared" si="8"/>
        <v>0</v>
      </c>
      <c r="F27" s="59">
        <f t="shared" si="9"/>
        <v>0</v>
      </c>
      <c r="G27" s="59">
        <f t="shared" si="10"/>
        <v>0</v>
      </c>
      <c r="H27" s="59">
        <f>+ROUND((908526+113566+4743)/20,0)</f>
        <v>51342</v>
      </c>
      <c r="I27" s="75">
        <f t="shared" si="11"/>
        <v>51342</v>
      </c>
      <c r="J27" s="76"/>
      <c r="K27" s="81"/>
      <c r="L27" s="67"/>
      <c r="M27" s="67"/>
      <c r="U27" s="49"/>
      <c r="V27" s="48"/>
    </row>
    <row r="28" spans="1:22" x14ac:dyDescent="0.25">
      <c r="A28" s="62" t="s">
        <v>46</v>
      </c>
      <c r="B28" s="59">
        <f t="shared" si="5"/>
        <v>0</v>
      </c>
      <c r="C28" s="59">
        <f t="shared" si="6"/>
        <v>0</v>
      </c>
      <c r="D28" s="59">
        <f t="shared" si="7"/>
        <v>0</v>
      </c>
      <c r="E28" s="59">
        <f t="shared" si="8"/>
        <v>0</v>
      </c>
      <c r="F28" s="59">
        <f t="shared" si="9"/>
        <v>0</v>
      </c>
      <c r="G28" s="59">
        <f t="shared" si="10"/>
        <v>0</v>
      </c>
      <c r="H28" s="59">
        <f t="shared" si="4"/>
        <v>51342</v>
      </c>
      <c r="I28" s="75">
        <f t="shared" si="11"/>
        <v>51342</v>
      </c>
      <c r="J28" s="76"/>
      <c r="K28" s="81"/>
      <c r="L28" s="67"/>
      <c r="M28" s="67"/>
      <c r="U28" s="49"/>
      <c r="V28" s="48"/>
    </row>
    <row r="29" spans="1:22" x14ac:dyDescent="0.25">
      <c r="A29" s="62" t="s">
        <v>114</v>
      </c>
      <c r="B29" s="59">
        <f t="shared" si="5"/>
        <v>0</v>
      </c>
      <c r="C29" s="59">
        <f t="shared" si="6"/>
        <v>0</v>
      </c>
      <c r="D29" s="59">
        <f t="shared" si="7"/>
        <v>0</v>
      </c>
      <c r="E29" s="59">
        <f t="shared" si="8"/>
        <v>0</v>
      </c>
      <c r="F29" s="59">
        <f t="shared" si="9"/>
        <v>0</v>
      </c>
      <c r="G29" s="59">
        <f t="shared" si="10"/>
        <v>0</v>
      </c>
      <c r="H29" s="59">
        <f t="shared" si="4"/>
        <v>51342</v>
      </c>
      <c r="I29" s="75">
        <f t="shared" si="11"/>
        <v>51342</v>
      </c>
      <c r="J29" s="76"/>
      <c r="K29" s="81"/>
      <c r="L29" s="67"/>
      <c r="M29" s="67"/>
      <c r="U29" s="49"/>
      <c r="V29" s="48"/>
    </row>
    <row r="30" spans="1:22" x14ac:dyDescent="0.25">
      <c r="A30" s="63" t="s">
        <v>47</v>
      </c>
      <c r="B30" s="59">
        <f t="shared" si="5"/>
        <v>0</v>
      </c>
      <c r="C30" s="59">
        <f t="shared" si="6"/>
        <v>0</v>
      </c>
      <c r="D30" s="59">
        <f t="shared" si="7"/>
        <v>0</v>
      </c>
      <c r="E30" s="59">
        <f t="shared" si="8"/>
        <v>0</v>
      </c>
      <c r="F30" s="59">
        <f t="shared" si="9"/>
        <v>0</v>
      </c>
      <c r="G30" s="59">
        <f t="shared" si="10"/>
        <v>0</v>
      </c>
      <c r="H30" s="59">
        <f t="shared" si="4"/>
        <v>51342</v>
      </c>
      <c r="I30" s="75">
        <f t="shared" si="11"/>
        <v>51342</v>
      </c>
      <c r="J30" s="76"/>
      <c r="K30" s="52"/>
      <c r="U30" s="49"/>
      <c r="V30" s="48"/>
    </row>
    <row r="31" spans="1:22" x14ac:dyDescent="0.25">
      <c r="A31" s="63" t="s">
        <v>48</v>
      </c>
      <c r="B31" s="59">
        <f t="shared" si="5"/>
        <v>0</v>
      </c>
      <c r="C31" s="59">
        <f t="shared" si="6"/>
        <v>0</v>
      </c>
      <c r="D31" s="59">
        <f t="shared" si="7"/>
        <v>0</v>
      </c>
      <c r="E31" s="59">
        <f t="shared" si="8"/>
        <v>0</v>
      </c>
      <c r="F31" s="59">
        <f t="shared" si="9"/>
        <v>0</v>
      </c>
      <c r="G31" s="59">
        <f t="shared" si="10"/>
        <v>0</v>
      </c>
      <c r="H31" s="59">
        <f t="shared" si="4"/>
        <v>51342</v>
      </c>
      <c r="I31" s="75">
        <f t="shared" si="11"/>
        <v>51342</v>
      </c>
      <c r="J31" s="76"/>
      <c r="K31" s="52"/>
      <c r="U31" s="49"/>
      <c r="V31" s="48"/>
    </row>
    <row r="32" spans="1:22" x14ac:dyDescent="0.25">
      <c r="A32" s="63" t="s">
        <v>49</v>
      </c>
      <c r="B32" s="59">
        <f t="shared" si="5"/>
        <v>0</v>
      </c>
      <c r="C32" s="59">
        <f t="shared" si="6"/>
        <v>0</v>
      </c>
      <c r="D32" s="59">
        <f t="shared" si="7"/>
        <v>0</v>
      </c>
      <c r="E32" s="59">
        <f t="shared" si="8"/>
        <v>0</v>
      </c>
      <c r="F32" s="59">
        <f t="shared" si="9"/>
        <v>0</v>
      </c>
      <c r="G32" s="59">
        <f t="shared" si="10"/>
        <v>0</v>
      </c>
      <c r="H32" s="59">
        <f t="shared" si="4"/>
        <v>51342</v>
      </c>
      <c r="I32" s="75">
        <f t="shared" si="11"/>
        <v>51342</v>
      </c>
      <c r="J32" s="76"/>
      <c r="K32" s="52"/>
      <c r="U32" s="49"/>
      <c r="V32" s="48"/>
    </row>
    <row r="33" spans="1:22" ht="15.75" thickBot="1" x14ac:dyDescent="0.3">
      <c r="A33" s="82"/>
      <c r="B33" s="83"/>
      <c r="C33" s="83"/>
      <c r="D33" s="83"/>
      <c r="E33" s="83"/>
      <c r="F33" s="83"/>
      <c r="G33" s="83"/>
      <c r="H33" s="83"/>
      <c r="I33" s="84"/>
      <c r="J33" s="85"/>
      <c r="K33" s="86"/>
      <c r="U33" s="49"/>
      <c r="V33" s="48"/>
    </row>
    <row r="34" spans="1:22" x14ac:dyDescent="0.25">
      <c r="A34" s="51"/>
      <c r="B34" s="51"/>
      <c r="C34" s="51"/>
      <c r="D34" s="51"/>
      <c r="E34" s="51"/>
      <c r="F34" s="51"/>
      <c r="G34" s="51"/>
      <c r="H34" s="51"/>
      <c r="I34" s="51"/>
      <c r="J34" s="51"/>
      <c r="K34" s="51"/>
      <c r="L34" s="51"/>
    </row>
    <row r="35" spans="1:22" ht="15.75" thickBot="1" x14ac:dyDescent="0.3">
      <c r="A35" s="51"/>
      <c r="B35" s="51"/>
      <c r="C35" s="51"/>
      <c r="D35" s="51"/>
      <c r="E35" s="51"/>
      <c r="F35" s="51"/>
      <c r="G35" s="51"/>
      <c r="H35" s="51"/>
      <c r="I35" s="51"/>
      <c r="J35" s="51"/>
      <c r="K35" s="51"/>
    </row>
    <row r="36" spans="1:22" ht="24" thickBot="1" x14ac:dyDescent="0.3">
      <c r="A36" s="449" t="s">
        <v>87</v>
      </c>
      <c r="B36" s="450"/>
      <c r="C36" s="450"/>
      <c r="D36" s="450"/>
      <c r="E36" s="450"/>
      <c r="F36" s="450"/>
      <c r="G36" s="450"/>
      <c r="H36" s="450"/>
      <c r="I36" s="450"/>
      <c r="J36" s="450"/>
      <c r="K36" s="451"/>
    </row>
    <row r="37" spans="1:22" ht="26.25" x14ac:dyDescent="0.25">
      <c r="A37" s="87"/>
      <c r="B37" s="88"/>
      <c r="C37" s="88"/>
      <c r="D37" s="88"/>
      <c r="E37" s="88"/>
      <c r="F37" s="88"/>
      <c r="G37" s="88"/>
      <c r="H37" s="88"/>
      <c r="I37" s="88"/>
      <c r="J37" s="88"/>
      <c r="K37" s="89"/>
    </row>
    <row r="38" spans="1:22" ht="18" customHeight="1" x14ac:dyDescent="0.25">
      <c r="A38" s="454" t="s">
        <v>97</v>
      </c>
      <c r="B38" s="455" t="s">
        <v>88</v>
      </c>
      <c r="C38" s="455" t="s">
        <v>89</v>
      </c>
      <c r="D38" s="455" t="s">
        <v>90</v>
      </c>
      <c r="E38" s="90"/>
      <c r="F38" s="91"/>
      <c r="G38" s="92"/>
      <c r="H38" s="90"/>
      <c r="I38" s="90"/>
      <c r="J38" s="90"/>
      <c r="K38" s="93"/>
    </row>
    <row r="39" spans="1:22" ht="9.75" customHeight="1" x14ac:dyDescent="0.25">
      <c r="A39" s="454"/>
      <c r="B39" s="455"/>
      <c r="C39" s="455"/>
      <c r="D39" s="455"/>
      <c r="E39" s="90"/>
      <c r="F39" s="91"/>
      <c r="G39" s="90"/>
      <c r="H39" s="90"/>
      <c r="I39" s="90"/>
      <c r="J39" s="90"/>
      <c r="K39" s="93"/>
    </row>
    <row r="40" spans="1:22" ht="24.75" customHeight="1" x14ac:dyDescent="0.25">
      <c r="A40" s="94" t="s">
        <v>96</v>
      </c>
      <c r="B40" s="95" t="e">
        <f>+D40/C40</f>
        <v>#DIV/0!</v>
      </c>
      <c r="C40" s="96">
        <v>0</v>
      </c>
      <c r="D40" s="97">
        <f>+F48</f>
        <v>0</v>
      </c>
      <c r="E40" s="51"/>
      <c r="F40" s="98"/>
      <c r="G40" s="98"/>
      <c r="H40" s="51"/>
      <c r="I40" s="51"/>
      <c r="J40" s="51"/>
      <c r="K40" s="52"/>
    </row>
    <row r="41" spans="1:22" ht="23.25" customHeight="1" x14ac:dyDescent="0.25">
      <c r="A41" s="99"/>
      <c r="B41" s="100"/>
      <c r="C41" s="101"/>
      <c r="D41" s="102"/>
      <c r="E41" s="51"/>
      <c r="F41" s="90"/>
      <c r="G41" s="90"/>
      <c r="H41" s="90"/>
      <c r="I41" s="90"/>
      <c r="J41" s="90"/>
      <c r="K41" s="93"/>
      <c r="N41" s="103"/>
      <c r="O41" s="103"/>
      <c r="P41" s="103"/>
      <c r="Q41" s="57"/>
      <c r="R41" s="57"/>
      <c r="S41" s="57"/>
      <c r="T41" s="57"/>
      <c r="U41" s="104"/>
    </row>
    <row r="42" spans="1:22" ht="32.25" customHeight="1" x14ac:dyDescent="0.25">
      <c r="A42" s="105"/>
      <c r="B42" s="106" t="s">
        <v>139</v>
      </c>
      <c r="C42" s="107" t="s">
        <v>135</v>
      </c>
      <c r="D42" s="108" t="s">
        <v>140</v>
      </c>
      <c r="E42" s="109" t="s">
        <v>137</v>
      </c>
      <c r="F42" s="110" t="s">
        <v>136</v>
      </c>
      <c r="G42" s="90"/>
      <c r="H42" s="90"/>
      <c r="I42" s="90"/>
      <c r="J42" s="90"/>
      <c r="K42" s="93"/>
      <c r="N42" s="103"/>
      <c r="O42" s="103"/>
      <c r="P42" s="103"/>
      <c r="Q42" s="57"/>
      <c r="R42" s="57"/>
      <c r="S42" s="57"/>
      <c r="T42" s="57"/>
      <c r="U42" s="104"/>
    </row>
    <row r="43" spans="1:22" ht="23.25" customHeight="1" x14ac:dyDescent="0.25">
      <c r="A43" s="111" t="s">
        <v>165</v>
      </c>
      <c r="B43" s="112">
        <v>0</v>
      </c>
      <c r="C43" s="96">
        <v>0</v>
      </c>
      <c r="D43" s="97">
        <v>0</v>
      </c>
      <c r="E43" s="113">
        <f>+C43</f>
        <v>0</v>
      </c>
      <c r="F43" s="114">
        <f>+D43*E43</f>
        <v>0</v>
      </c>
      <c r="G43" s="90"/>
      <c r="H43" s="90"/>
      <c r="I43" s="90"/>
      <c r="J43" s="90"/>
      <c r="K43" s="93"/>
      <c r="N43" s="103"/>
      <c r="O43" s="103"/>
      <c r="P43" s="103"/>
      <c r="Q43" s="57"/>
      <c r="R43" s="57"/>
      <c r="S43" s="57"/>
      <c r="T43" s="57"/>
      <c r="U43" s="104"/>
    </row>
    <row r="44" spans="1:22" ht="23.25" customHeight="1" x14ac:dyDescent="0.25">
      <c r="A44" s="111" t="s">
        <v>166</v>
      </c>
      <c r="B44" s="112">
        <v>0</v>
      </c>
      <c r="C44" s="96">
        <v>0</v>
      </c>
      <c r="D44" s="97">
        <v>0</v>
      </c>
      <c r="E44" s="113">
        <v>0</v>
      </c>
      <c r="F44" s="114">
        <f>+D44*E44</f>
        <v>0</v>
      </c>
      <c r="G44" s="90"/>
      <c r="H44" s="90"/>
      <c r="I44" s="90"/>
      <c r="J44" s="90"/>
      <c r="K44" s="93"/>
      <c r="N44" s="103"/>
      <c r="O44" s="103"/>
      <c r="P44" s="103"/>
      <c r="Q44" s="57"/>
      <c r="R44" s="57"/>
      <c r="S44" s="57"/>
      <c r="T44" s="57"/>
      <c r="U44" s="104"/>
    </row>
    <row r="45" spans="1:22" ht="23.25" customHeight="1" x14ac:dyDescent="0.25">
      <c r="A45" s="111" t="s">
        <v>167</v>
      </c>
      <c r="B45" s="112">
        <v>0</v>
      </c>
      <c r="C45" s="96">
        <v>0</v>
      </c>
      <c r="D45" s="97">
        <v>0</v>
      </c>
      <c r="E45" s="113">
        <v>0</v>
      </c>
      <c r="F45" s="114">
        <f>+D45*E45</f>
        <v>0</v>
      </c>
      <c r="G45" s="90"/>
      <c r="H45" s="90"/>
      <c r="I45" s="90"/>
      <c r="J45" s="90"/>
      <c r="K45" s="93"/>
      <c r="N45" s="103"/>
      <c r="O45" s="103"/>
      <c r="P45" s="103"/>
      <c r="Q45" s="57"/>
      <c r="R45" s="57"/>
      <c r="S45" s="57"/>
      <c r="T45" s="57"/>
      <c r="U45" s="104"/>
    </row>
    <row r="46" spans="1:22" ht="43.5" customHeight="1" x14ac:dyDescent="0.25">
      <c r="A46" s="111" t="s">
        <v>168</v>
      </c>
      <c r="B46" s="112">
        <v>0</v>
      </c>
      <c r="C46" s="96">
        <v>0</v>
      </c>
      <c r="D46" s="97">
        <f>+B46*C46</f>
        <v>0</v>
      </c>
      <c r="E46" s="113">
        <v>0</v>
      </c>
      <c r="F46" s="114">
        <f>+D46*E46</f>
        <v>0</v>
      </c>
      <c r="G46" s="90"/>
      <c r="H46" s="90"/>
      <c r="I46" s="90"/>
      <c r="J46" s="90"/>
      <c r="K46" s="93"/>
      <c r="N46" s="103"/>
      <c r="O46" s="103"/>
      <c r="P46" s="103"/>
      <c r="Q46" s="57"/>
      <c r="R46" s="57"/>
      <c r="S46" s="57"/>
      <c r="T46" s="57"/>
      <c r="U46" s="104"/>
    </row>
    <row r="47" spans="1:22" ht="39.75" customHeight="1" x14ac:dyDescent="0.25">
      <c r="A47" s="111" t="s">
        <v>169</v>
      </c>
      <c r="B47" s="112">
        <v>0</v>
      </c>
      <c r="C47" s="96">
        <v>0</v>
      </c>
      <c r="D47" s="97">
        <v>0</v>
      </c>
      <c r="E47" s="113">
        <v>0</v>
      </c>
      <c r="F47" s="114">
        <f>+D47*E47</f>
        <v>0</v>
      </c>
      <c r="G47" s="90"/>
      <c r="H47" s="90"/>
      <c r="I47" s="90"/>
      <c r="J47" s="90"/>
      <c r="K47" s="93"/>
      <c r="N47" s="103"/>
      <c r="O47" s="103"/>
      <c r="P47" s="103"/>
      <c r="Q47" s="57"/>
      <c r="R47" s="57"/>
      <c r="S47" s="57"/>
      <c r="T47" s="57"/>
      <c r="U47" s="104"/>
    </row>
    <row r="48" spans="1:22" ht="23.25" customHeight="1" x14ac:dyDescent="0.25">
      <c r="A48" s="105" t="s">
        <v>138</v>
      </c>
      <c r="B48" s="112"/>
      <c r="C48" s="96"/>
      <c r="D48" s="97"/>
      <c r="E48" s="113"/>
      <c r="F48" s="114">
        <f>SUM(F43:F47)</f>
        <v>0</v>
      </c>
      <c r="G48" s="90"/>
      <c r="H48" s="90"/>
      <c r="I48" s="90"/>
      <c r="J48" s="90"/>
      <c r="K48" s="93"/>
      <c r="N48" s="103"/>
      <c r="O48" s="103"/>
      <c r="P48" s="103"/>
      <c r="Q48" s="57"/>
      <c r="R48" s="57"/>
      <c r="S48" s="57"/>
      <c r="T48" s="57"/>
      <c r="U48" s="104"/>
    </row>
    <row r="49" spans="1:21" ht="23.25" customHeight="1" thickBot="1" x14ac:dyDescent="0.3">
      <c r="A49" s="115"/>
      <c r="B49" s="116"/>
      <c r="C49" s="117"/>
      <c r="D49" s="118"/>
      <c r="E49" s="119"/>
      <c r="F49" s="120"/>
      <c r="G49" s="120"/>
      <c r="H49" s="120"/>
      <c r="I49" s="120"/>
      <c r="J49" s="120"/>
      <c r="K49" s="121"/>
      <c r="N49" s="103"/>
      <c r="O49" s="103"/>
      <c r="P49" s="103"/>
      <c r="Q49" s="57"/>
      <c r="R49" s="57"/>
      <c r="S49" s="57"/>
      <c r="T49" s="57"/>
      <c r="U49" s="104"/>
    </row>
    <row r="50" spans="1:21" ht="23.25" customHeight="1" x14ac:dyDescent="0.25">
      <c r="A50" s="122"/>
      <c r="B50" s="100"/>
      <c r="C50" s="101"/>
      <c r="D50" s="102"/>
      <c r="F50" s="90"/>
      <c r="G50" s="90"/>
      <c r="H50" s="90"/>
      <c r="I50" s="90"/>
      <c r="J50" s="90"/>
      <c r="K50" s="90"/>
      <c r="N50" s="103"/>
      <c r="O50" s="103"/>
      <c r="P50" s="103"/>
      <c r="Q50" s="57"/>
      <c r="R50" s="57"/>
      <c r="S50" s="57"/>
      <c r="T50" s="57"/>
      <c r="U50" s="104"/>
    </row>
    <row r="51" spans="1:21" ht="23.25" customHeight="1" thickBot="1" x14ac:dyDescent="0.3">
      <c r="A51" s="122"/>
      <c r="B51" s="100"/>
      <c r="C51" s="101"/>
      <c r="D51" s="102"/>
      <c r="F51" s="90"/>
      <c r="G51" s="90"/>
      <c r="H51" s="90"/>
      <c r="I51" s="90"/>
      <c r="J51" s="90"/>
      <c r="K51" s="90"/>
      <c r="N51" s="103"/>
      <c r="O51" s="103"/>
      <c r="P51" s="103"/>
      <c r="Q51" s="57"/>
      <c r="R51" s="57"/>
      <c r="S51" s="57"/>
      <c r="T51" s="57"/>
      <c r="U51" s="104"/>
    </row>
    <row r="52" spans="1:21" ht="23.25" customHeight="1" thickBot="1" x14ac:dyDescent="0.3">
      <c r="A52" s="456" t="s">
        <v>91</v>
      </c>
      <c r="B52" s="457"/>
      <c r="C52" s="457"/>
      <c r="D52" s="457"/>
      <c r="E52" s="457"/>
      <c r="F52" s="457"/>
      <c r="G52" s="457"/>
      <c r="H52" s="457"/>
      <c r="I52" s="457"/>
      <c r="J52" s="457"/>
      <c r="K52" s="458"/>
      <c r="N52" s="103"/>
      <c r="O52" s="103"/>
      <c r="P52" s="103"/>
      <c r="Q52" s="57"/>
      <c r="R52" s="57"/>
      <c r="S52" s="57"/>
      <c r="T52" s="57"/>
      <c r="U52" s="104"/>
    </row>
    <row r="53" spans="1:21" ht="16.5" customHeight="1" x14ac:dyDescent="0.25">
      <c r="A53" s="99"/>
      <c r="B53" s="100"/>
      <c r="C53" s="101"/>
      <c r="D53" s="102"/>
      <c r="E53" s="51"/>
      <c r="F53" s="90"/>
      <c r="G53" s="90"/>
      <c r="H53" s="90"/>
      <c r="I53" s="90"/>
      <c r="J53" s="90"/>
      <c r="K53" s="93"/>
      <c r="N53" s="103"/>
      <c r="O53" s="103"/>
      <c r="P53" s="103"/>
      <c r="Q53" s="57"/>
      <c r="R53" s="57"/>
      <c r="S53" s="57"/>
      <c r="T53" s="57"/>
      <c r="U53" s="104"/>
    </row>
    <row r="54" spans="1:21" ht="16.5" customHeight="1" x14ac:dyDescent="0.25">
      <c r="A54" s="468" t="s">
        <v>35</v>
      </c>
      <c r="B54" s="469"/>
      <c r="C54" s="469"/>
      <c r="D54" s="469"/>
      <c r="E54" s="469"/>
      <c r="F54" s="469"/>
      <c r="G54" s="469"/>
      <c r="H54" s="469"/>
      <c r="I54" s="469"/>
      <c r="J54" s="469"/>
      <c r="K54" s="470"/>
      <c r="N54" s="103"/>
      <c r="O54" s="103"/>
      <c r="P54" s="103"/>
      <c r="Q54" s="57"/>
      <c r="R54" s="57"/>
      <c r="S54" s="57"/>
      <c r="T54" s="57"/>
      <c r="U54" s="104"/>
    </row>
    <row r="55" spans="1:21" ht="16.5" customHeight="1" x14ac:dyDescent="0.25">
      <c r="A55" s="99"/>
      <c r="B55" s="100"/>
      <c r="C55" s="101"/>
      <c r="D55" s="102"/>
      <c r="E55" s="51"/>
      <c r="F55" s="90"/>
      <c r="G55" s="90"/>
      <c r="H55" s="90"/>
      <c r="I55" s="90"/>
      <c r="J55" s="90"/>
      <c r="K55" s="93"/>
      <c r="N55" s="103"/>
      <c r="O55" s="103"/>
      <c r="P55" s="103"/>
      <c r="Q55" s="57"/>
      <c r="R55" s="57"/>
      <c r="S55" s="57"/>
      <c r="T55" s="57"/>
      <c r="U55" s="104"/>
    </row>
    <row r="56" spans="1:21" ht="25.5" customHeight="1" x14ac:dyDescent="0.25">
      <c r="A56" s="54" t="s">
        <v>98</v>
      </c>
      <c r="B56" s="55" t="s">
        <v>8</v>
      </c>
      <c r="C56" s="69" t="s">
        <v>36</v>
      </c>
      <c r="D56" s="55" t="s">
        <v>200</v>
      </c>
      <c r="E56" s="69" t="s">
        <v>37</v>
      </c>
      <c r="F56" s="90"/>
      <c r="G56" s="98"/>
      <c r="H56" s="90"/>
      <c r="I56" s="90"/>
      <c r="J56" s="90"/>
      <c r="K56" s="93"/>
      <c r="N56" s="103"/>
      <c r="O56" s="103"/>
      <c r="P56" s="103"/>
      <c r="Q56" s="57"/>
      <c r="R56" s="57"/>
      <c r="S56" s="57"/>
      <c r="T56" s="57"/>
      <c r="U56" s="104"/>
    </row>
    <row r="57" spans="1:21" ht="69" customHeight="1" x14ac:dyDescent="0.25">
      <c r="A57" s="123" t="s">
        <v>119</v>
      </c>
      <c r="B57" s="124">
        <v>10</v>
      </c>
      <c r="C57" s="125">
        <v>0</v>
      </c>
      <c r="D57" s="126" t="e">
        <f>+E57/C57</f>
        <v>#DIV/0!</v>
      </c>
      <c r="E57" s="96">
        <f>+'DETALLE DEL DETALLE'!B25</f>
        <v>0</v>
      </c>
      <c r="F57" s="127"/>
      <c r="G57" s="98"/>
      <c r="H57" s="128"/>
      <c r="I57" s="128"/>
      <c r="J57" s="128"/>
      <c r="K57" s="129"/>
      <c r="N57" s="103"/>
      <c r="O57" s="103"/>
      <c r="P57" s="103"/>
      <c r="Q57" s="57"/>
      <c r="R57" s="57"/>
      <c r="S57" s="57"/>
      <c r="T57" s="57"/>
      <c r="U57" s="104"/>
    </row>
    <row r="58" spans="1:21" ht="69" customHeight="1" x14ac:dyDescent="0.25">
      <c r="A58" s="123" t="s">
        <v>149</v>
      </c>
      <c r="B58" s="124">
        <v>10</v>
      </c>
      <c r="C58" s="125">
        <v>0</v>
      </c>
      <c r="D58" s="126" t="e">
        <f>+E58/C58</f>
        <v>#DIV/0!</v>
      </c>
      <c r="E58" s="96">
        <f>+'DETALLE DEL DETALLE'!B51</f>
        <v>0</v>
      </c>
      <c r="F58" s="127"/>
      <c r="G58" s="98"/>
      <c r="H58" s="128"/>
      <c r="I58" s="128"/>
      <c r="J58" s="128"/>
      <c r="K58" s="129"/>
      <c r="N58" s="103"/>
      <c r="O58" s="103"/>
      <c r="P58" s="103"/>
      <c r="Q58" s="57"/>
      <c r="R58" s="57"/>
      <c r="S58" s="57"/>
      <c r="T58" s="57"/>
      <c r="U58" s="104"/>
    </row>
    <row r="59" spans="1:21" ht="69" customHeight="1" x14ac:dyDescent="0.25">
      <c r="A59" s="123" t="s">
        <v>147</v>
      </c>
      <c r="B59" s="124">
        <v>10</v>
      </c>
      <c r="C59" s="125">
        <v>0</v>
      </c>
      <c r="D59" s="126" t="e">
        <f t="shared" ref="D59:D66" si="12">+E59/C59</f>
        <v>#DIV/0!</v>
      </c>
      <c r="E59" s="96">
        <f>+'DETALLE DEL DETALLE'!B56</f>
        <v>0</v>
      </c>
      <c r="F59" s="127"/>
      <c r="G59" s="98"/>
      <c r="H59" s="128"/>
      <c r="I59" s="128"/>
      <c r="J59" s="128"/>
      <c r="K59" s="129"/>
      <c r="N59" s="103"/>
      <c r="O59" s="103"/>
      <c r="P59" s="103"/>
      <c r="Q59" s="57"/>
      <c r="R59" s="57"/>
      <c r="S59" s="57"/>
      <c r="T59" s="57"/>
      <c r="U59" s="104"/>
    </row>
    <row r="60" spans="1:21" ht="17.25" customHeight="1" x14ac:dyDescent="0.25">
      <c r="A60" s="123" t="s">
        <v>120</v>
      </c>
      <c r="B60" s="124">
        <v>10</v>
      </c>
      <c r="C60" s="125">
        <v>0</v>
      </c>
      <c r="D60" s="126" t="e">
        <f t="shared" si="12"/>
        <v>#DIV/0!</v>
      </c>
      <c r="E60" s="96">
        <f>+'DETALLE DEL DETALLE'!B57</f>
        <v>0</v>
      </c>
      <c r="F60" s="130"/>
      <c r="G60" s="98"/>
      <c r="H60" s="131"/>
      <c r="I60" s="131"/>
      <c r="J60" s="131"/>
      <c r="K60" s="132"/>
      <c r="N60" s="103"/>
      <c r="O60" s="103"/>
      <c r="P60" s="103"/>
      <c r="Q60" s="57"/>
      <c r="R60" s="57"/>
      <c r="S60" s="57"/>
      <c r="T60" s="57"/>
      <c r="U60" s="104"/>
    </row>
    <row r="61" spans="1:21" ht="24" customHeight="1" x14ac:dyDescent="0.25">
      <c r="A61" s="123" t="s">
        <v>121</v>
      </c>
      <c r="B61" s="124">
        <v>10</v>
      </c>
      <c r="C61" s="125">
        <v>0</v>
      </c>
      <c r="D61" s="126" t="e">
        <f t="shared" si="12"/>
        <v>#DIV/0!</v>
      </c>
      <c r="E61" s="96">
        <f>+'DETALLE DEL DETALLE'!B58</f>
        <v>0</v>
      </c>
      <c r="F61" s="127"/>
      <c r="G61" s="98"/>
      <c r="H61" s="128"/>
      <c r="I61" s="128"/>
      <c r="J61" s="128"/>
      <c r="K61" s="129"/>
      <c r="N61" s="103"/>
      <c r="O61" s="133"/>
      <c r="P61" s="103"/>
      <c r="Q61" s="57"/>
      <c r="R61" s="57"/>
      <c r="S61" s="57"/>
      <c r="T61" s="57"/>
      <c r="U61" s="104"/>
    </row>
    <row r="62" spans="1:21" ht="75.75" customHeight="1" x14ac:dyDescent="0.25">
      <c r="A62" s="123" t="s">
        <v>122</v>
      </c>
      <c r="B62" s="124">
        <v>10</v>
      </c>
      <c r="C62" s="125">
        <v>0</v>
      </c>
      <c r="D62" s="126" t="e">
        <f t="shared" si="12"/>
        <v>#DIV/0!</v>
      </c>
      <c r="E62" s="96">
        <f>+'DETALLE DEL DETALLE'!B59</f>
        <v>0</v>
      </c>
      <c r="F62" s="127"/>
      <c r="G62" s="98"/>
      <c r="H62" s="128"/>
      <c r="I62" s="128"/>
      <c r="J62" s="128"/>
      <c r="K62" s="129"/>
      <c r="N62" s="103"/>
      <c r="O62" s="103"/>
      <c r="P62" s="103"/>
      <c r="Q62" s="57"/>
      <c r="R62" s="57"/>
      <c r="S62" s="57"/>
      <c r="T62" s="57"/>
      <c r="U62" s="104"/>
    </row>
    <row r="63" spans="1:21" ht="38.25" customHeight="1" x14ac:dyDescent="0.25">
      <c r="A63" s="123" t="s">
        <v>123</v>
      </c>
      <c r="B63" s="124">
        <v>10</v>
      </c>
      <c r="C63" s="125">
        <v>0</v>
      </c>
      <c r="D63" s="126" t="e">
        <f t="shared" si="12"/>
        <v>#DIV/0!</v>
      </c>
      <c r="E63" s="96">
        <f>+'DETALLE DEL DETALLE'!B60</f>
        <v>0</v>
      </c>
      <c r="F63" s="128"/>
      <c r="G63" s="98"/>
      <c r="H63" s="128"/>
      <c r="I63" s="128"/>
      <c r="J63" s="128"/>
      <c r="K63" s="129"/>
      <c r="N63" s="103"/>
      <c r="O63" s="103"/>
      <c r="P63" s="103"/>
      <c r="Q63" s="57"/>
      <c r="R63" s="57"/>
      <c r="S63" s="57"/>
      <c r="T63" s="57"/>
      <c r="U63" s="104"/>
    </row>
    <row r="64" spans="1:21" ht="36.75" customHeight="1" x14ac:dyDescent="0.25">
      <c r="A64" s="123" t="s">
        <v>124</v>
      </c>
      <c r="B64" s="124">
        <v>10</v>
      </c>
      <c r="C64" s="125">
        <v>0</v>
      </c>
      <c r="D64" s="126" t="e">
        <f t="shared" si="12"/>
        <v>#DIV/0!</v>
      </c>
      <c r="E64" s="96">
        <f>+'DETALLE DEL DETALLE'!B61</f>
        <v>0</v>
      </c>
      <c r="F64" s="128"/>
      <c r="G64" s="98"/>
      <c r="H64" s="128"/>
      <c r="I64" s="128"/>
      <c r="J64" s="128"/>
      <c r="K64" s="129"/>
      <c r="N64" s="103"/>
      <c r="O64" s="103"/>
      <c r="P64" s="103"/>
      <c r="Q64" s="57"/>
      <c r="R64" s="57"/>
      <c r="S64" s="57"/>
      <c r="T64" s="57"/>
      <c r="U64" s="104"/>
    </row>
    <row r="65" spans="1:21" ht="23.25" customHeight="1" x14ac:dyDescent="0.25">
      <c r="A65" s="123" t="s">
        <v>125</v>
      </c>
      <c r="B65" s="124">
        <v>10</v>
      </c>
      <c r="C65" s="125">
        <v>0</v>
      </c>
      <c r="D65" s="126" t="e">
        <f t="shared" si="12"/>
        <v>#DIV/0!</v>
      </c>
      <c r="E65" s="96">
        <f>+'DETALLE DEL DETALLE'!B62</f>
        <v>0</v>
      </c>
      <c r="F65" s="128"/>
      <c r="G65" s="98"/>
      <c r="H65" s="128"/>
      <c r="I65" s="128"/>
      <c r="J65" s="128"/>
      <c r="K65" s="129"/>
      <c r="N65" s="103"/>
      <c r="O65" s="103"/>
      <c r="P65" s="103"/>
      <c r="Q65" s="57"/>
      <c r="R65" s="57"/>
      <c r="S65" s="57"/>
      <c r="T65" s="57"/>
      <c r="U65" s="104"/>
    </row>
    <row r="66" spans="1:21" ht="17.25" customHeight="1" x14ac:dyDescent="0.25">
      <c r="A66" s="123" t="s">
        <v>126</v>
      </c>
      <c r="B66" s="124">
        <v>10</v>
      </c>
      <c r="C66" s="125">
        <v>0</v>
      </c>
      <c r="D66" s="126" t="e">
        <f t="shared" si="12"/>
        <v>#DIV/0!</v>
      </c>
      <c r="E66" s="96">
        <f>+'DETALLE DEL DETALLE'!B63</f>
        <v>0</v>
      </c>
      <c r="F66" s="128"/>
      <c r="G66" s="98"/>
      <c r="H66" s="128"/>
      <c r="I66" s="128"/>
      <c r="J66" s="128"/>
      <c r="K66" s="129"/>
      <c r="N66" s="103"/>
      <c r="O66" s="103"/>
      <c r="P66" s="103"/>
      <c r="Q66" s="57"/>
      <c r="R66" s="57"/>
      <c r="S66" s="57"/>
      <c r="T66" s="57"/>
      <c r="U66" s="104"/>
    </row>
    <row r="67" spans="1:21" ht="17.25" customHeight="1" x14ac:dyDescent="0.25">
      <c r="A67" s="123"/>
      <c r="B67" s="134"/>
      <c r="C67" s="125"/>
      <c r="D67" s="126"/>
      <c r="E67" s="96"/>
      <c r="F67" s="128"/>
      <c r="G67" s="98"/>
      <c r="H67" s="128"/>
      <c r="I67" s="128"/>
      <c r="J67" s="128"/>
      <c r="K67" s="129"/>
      <c r="N67" s="103"/>
      <c r="O67" s="103"/>
      <c r="P67" s="103"/>
      <c r="Q67" s="57"/>
      <c r="R67" s="57"/>
      <c r="S67" s="57"/>
      <c r="T67" s="57"/>
      <c r="U67" s="104"/>
    </row>
    <row r="68" spans="1:21" ht="16.5" customHeight="1" x14ac:dyDescent="0.25">
      <c r="A68" s="471" t="s">
        <v>42</v>
      </c>
      <c r="B68" s="472"/>
      <c r="C68" s="472"/>
      <c r="D68" s="473"/>
      <c r="E68" s="135">
        <f>+E57+E58+E59+E60+E61+E62+E63+E64+E65+E66</f>
        <v>0</v>
      </c>
      <c r="F68" s="90"/>
      <c r="G68" s="136"/>
      <c r="H68" s="137"/>
      <c r="I68" s="90"/>
      <c r="J68" s="91"/>
      <c r="K68" s="138"/>
      <c r="N68" s="103"/>
      <c r="O68" s="103"/>
      <c r="P68" s="103"/>
      <c r="Q68" s="57"/>
      <c r="R68" s="57"/>
      <c r="S68" s="57"/>
      <c r="T68" s="57"/>
      <c r="U68" s="104"/>
    </row>
    <row r="69" spans="1:21" ht="16.5" customHeight="1" x14ac:dyDescent="0.25">
      <c r="A69" s="99"/>
      <c r="B69" s="139"/>
      <c r="C69" s="101"/>
      <c r="D69" s="102"/>
      <c r="E69" s="51"/>
      <c r="F69" s="90"/>
      <c r="G69" s="98"/>
      <c r="H69" s="90"/>
      <c r="I69" s="90"/>
      <c r="J69" s="91"/>
      <c r="K69" s="138"/>
      <c r="N69" s="103"/>
      <c r="O69" s="133"/>
      <c r="P69" s="103"/>
      <c r="Q69" s="57"/>
      <c r="R69" s="57"/>
      <c r="S69" s="57"/>
      <c r="T69" s="57"/>
      <c r="U69" s="104"/>
    </row>
    <row r="70" spans="1:21" ht="16.5" customHeight="1" thickBot="1" x14ac:dyDescent="0.3">
      <c r="A70" s="99"/>
      <c r="B70" s="100"/>
      <c r="C70" s="101"/>
      <c r="D70" s="102"/>
      <c r="E70" s="51"/>
      <c r="F70" s="140"/>
      <c r="G70" s="90"/>
      <c r="H70" s="90"/>
      <c r="I70" s="90"/>
      <c r="J70" s="90"/>
      <c r="K70" s="93"/>
      <c r="N70" s="103"/>
      <c r="O70" s="103"/>
      <c r="P70" s="103"/>
      <c r="Q70" s="57"/>
      <c r="R70" s="57"/>
      <c r="S70" s="57"/>
      <c r="T70" s="57"/>
      <c r="U70" s="104"/>
    </row>
    <row r="71" spans="1:21" ht="16.5" customHeight="1" thickBot="1" x14ac:dyDescent="0.3">
      <c r="A71" s="459" t="s">
        <v>159</v>
      </c>
      <c r="B71" s="460"/>
      <c r="C71" s="460"/>
      <c r="D71" s="461"/>
      <c r="E71" s="51"/>
      <c r="F71" s="141"/>
      <c r="G71" s="90"/>
      <c r="H71" s="90"/>
      <c r="I71" s="90"/>
      <c r="J71" s="90"/>
      <c r="K71" s="93"/>
      <c r="N71" s="103"/>
      <c r="O71" s="103"/>
      <c r="P71" s="103"/>
      <c r="Q71" s="57"/>
      <c r="R71" s="57"/>
      <c r="S71" s="57"/>
      <c r="T71" s="57"/>
      <c r="U71" s="104"/>
    </row>
    <row r="72" spans="1:21" ht="43.5" customHeight="1" x14ac:dyDescent="0.25">
      <c r="A72" s="142" t="s">
        <v>157</v>
      </c>
      <c r="B72" s="32" t="s">
        <v>88</v>
      </c>
      <c r="C72" s="32" t="s">
        <v>89</v>
      </c>
      <c r="D72" s="33" t="s">
        <v>90</v>
      </c>
      <c r="E72" s="51"/>
      <c r="F72" s="90"/>
      <c r="G72" s="136"/>
      <c r="H72" s="90"/>
      <c r="I72" s="90"/>
      <c r="J72" s="90"/>
      <c r="K72" s="93"/>
      <c r="N72" s="103"/>
      <c r="O72" s="103"/>
      <c r="P72" s="103"/>
      <c r="Q72" s="57"/>
      <c r="R72" s="57"/>
      <c r="S72" s="57"/>
      <c r="T72" s="57"/>
      <c r="U72" s="104"/>
    </row>
    <row r="73" spans="1:21" ht="24.75" customHeight="1" thickBot="1" x14ac:dyDescent="0.3">
      <c r="A73" s="143" t="s">
        <v>156</v>
      </c>
      <c r="B73" s="34" t="e">
        <f>+D73/C73</f>
        <v>#DIV/0!</v>
      </c>
      <c r="C73" s="35">
        <v>0</v>
      </c>
      <c r="D73" s="36">
        <f>+D81</f>
        <v>0</v>
      </c>
      <c r="E73" s="51"/>
      <c r="F73" s="90"/>
      <c r="G73" s="98"/>
      <c r="H73" s="90"/>
      <c r="I73" s="90"/>
      <c r="J73" s="90"/>
      <c r="K73" s="93"/>
      <c r="N73" s="103"/>
      <c r="O73" s="103"/>
      <c r="P73" s="103"/>
      <c r="Q73" s="57"/>
      <c r="R73" s="57"/>
      <c r="S73" s="57"/>
      <c r="T73" s="57"/>
      <c r="U73" s="104"/>
    </row>
    <row r="74" spans="1:21" ht="24" customHeight="1" x14ac:dyDescent="0.25">
      <c r="A74" s="144"/>
      <c r="B74" s="37"/>
      <c r="C74" s="37"/>
      <c r="D74" s="37"/>
      <c r="E74" s="51"/>
      <c r="F74" s="90"/>
      <c r="G74" s="98"/>
      <c r="H74" s="90"/>
      <c r="I74" s="90"/>
      <c r="J74" s="90"/>
      <c r="K74" s="93"/>
      <c r="N74" s="103"/>
      <c r="O74" s="103"/>
      <c r="P74" s="103"/>
      <c r="Q74" s="57"/>
      <c r="R74" s="57"/>
      <c r="S74" s="57"/>
      <c r="T74" s="57"/>
      <c r="U74" s="104"/>
    </row>
    <row r="75" spans="1:21" ht="16.5" customHeight="1" x14ac:dyDescent="0.25">
      <c r="A75" s="403" t="s">
        <v>158</v>
      </c>
      <c r="B75" s="404"/>
      <c r="C75" s="404"/>
      <c r="D75" s="404"/>
      <c r="E75" s="51"/>
      <c r="F75" s="90"/>
      <c r="G75" s="98"/>
      <c r="H75" s="90"/>
      <c r="I75" s="90"/>
      <c r="J75" s="90"/>
      <c r="K75" s="93"/>
      <c r="N75" s="103"/>
      <c r="O75" s="103"/>
      <c r="P75" s="103"/>
      <c r="Q75" s="57"/>
      <c r="R75" s="57"/>
      <c r="S75" s="57"/>
      <c r="T75" s="57"/>
      <c r="U75" s="104"/>
    </row>
    <row r="76" spans="1:21" ht="16.5" customHeight="1" x14ac:dyDescent="0.25">
      <c r="A76" s="466" t="s">
        <v>5</v>
      </c>
      <c r="B76" s="467"/>
      <c r="C76" s="467"/>
      <c r="D76" s="38" t="s">
        <v>2</v>
      </c>
      <c r="E76" s="51"/>
      <c r="F76" s="90"/>
      <c r="G76" s="98"/>
      <c r="H76" s="90"/>
      <c r="I76" s="90"/>
      <c r="J76" s="90"/>
      <c r="K76" s="93"/>
      <c r="N76" s="103"/>
      <c r="O76" s="103"/>
      <c r="P76" s="103"/>
      <c r="Q76" s="57"/>
      <c r="R76" s="57"/>
      <c r="S76" s="57"/>
      <c r="T76" s="57"/>
      <c r="U76" s="104"/>
    </row>
    <row r="77" spans="1:21" ht="37.5" customHeight="1" x14ac:dyDescent="0.25">
      <c r="A77" s="462" t="s">
        <v>235</v>
      </c>
      <c r="B77" s="463"/>
      <c r="C77" s="463"/>
      <c r="D77" s="39">
        <v>0</v>
      </c>
      <c r="E77" s="145"/>
      <c r="F77" s="145"/>
      <c r="G77" s="98"/>
      <c r="H77" s="145"/>
      <c r="I77" s="145"/>
      <c r="J77" s="90"/>
      <c r="K77" s="93"/>
      <c r="N77" s="103"/>
      <c r="O77" s="103"/>
      <c r="P77" s="103"/>
      <c r="Q77" s="57"/>
      <c r="R77" s="57"/>
      <c r="S77" s="57"/>
      <c r="T77" s="57"/>
      <c r="U77" s="104"/>
    </row>
    <row r="78" spans="1:21" ht="27" customHeight="1" x14ac:dyDescent="0.25">
      <c r="A78" s="464" t="s">
        <v>160</v>
      </c>
      <c r="B78" s="465"/>
      <c r="C78" s="465"/>
      <c r="D78" s="39">
        <v>0</v>
      </c>
      <c r="E78" s="146"/>
      <c r="F78" s="146"/>
      <c r="G78" s="98"/>
      <c r="H78" s="146"/>
      <c r="I78" s="146"/>
      <c r="J78" s="146"/>
      <c r="K78" s="147"/>
      <c r="N78" s="103"/>
      <c r="O78" s="103"/>
      <c r="P78" s="103"/>
      <c r="Q78" s="57"/>
      <c r="R78" s="57"/>
      <c r="S78" s="57"/>
      <c r="T78" s="57"/>
      <c r="U78" s="104"/>
    </row>
    <row r="79" spans="1:21" ht="33" customHeight="1" x14ac:dyDescent="0.25">
      <c r="A79" s="464" t="s">
        <v>161</v>
      </c>
      <c r="B79" s="465"/>
      <c r="C79" s="465"/>
      <c r="D79" s="39">
        <v>0</v>
      </c>
      <c r="E79" s="146"/>
      <c r="F79" s="146"/>
      <c r="G79" s="98"/>
      <c r="H79" s="146"/>
      <c r="I79" s="146"/>
      <c r="J79" s="146"/>
      <c r="K79" s="147"/>
      <c r="N79" s="103"/>
      <c r="O79" s="103"/>
      <c r="P79" s="103"/>
      <c r="Q79" s="57"/>
      <c r="R79" s="57"/>
      <c r="S79" s="57"/>
      <c r="T79" s="57"/>
      <c r="U79" s="104"/>
    </row>
    <row r="80" spans="1:21" ht="41.25" customHeight="1" x14ac:dyDescent="0.25">
      <c r="A80" s="464" t="s">
        <v>162</v>
      </c>
      <c r="B80" s="465"/>
      <c r="C80" s="465"/>
      <c r="D80" s="39">
        <v>0</v>
      </c>
      <c r="E80" s="146"/>
      <c r="F80" s="146"/>
      <c r="G80" s="98"/>
      <c r="H80" s="146"/>
      <c r="I80" s="146"/>
      <c r="J80" s="146"/>
      <c r="K80" s="147"/>
      <c r="N80" s="103"/>
      <c r="O80" s="103"/>
      <c r="P80" s="103"/>
      <c r="Q80" s="57"/>
      <c r="R80" s="57"/>
      <c r="S80" s="57"/>
      <c r="T80" s="57"/>
      <c r="U80" s="104"/>
    </row>
    <row r="81" spans="1:21" ht="16.5" customHeight="1" x14ac:dyDescent="0.25">
      <c r="A81" s="447" t="s">
        <v>42</v>
      </c>
      <c r="B81" s="448"/>
      <c r="C81" s="448"/>
      <c r="D81" s="40">
        <f>SUM(D77:D80)</f>
        <v>0</v>
      </c>
      <c r="E81" s="51"/>
      <c r="F81" s="90"/>
      <c r="G81" s="90"/>
      <c r="H81" s="90"/>
      <c r="I81" s="90"/>
      <c r="J81" s="90"/>
      <c r="K81" s="93"/>
      <c r="N81" s="103"/>
      <c r="O81" s="103"/>
      <c r="P81" s="103"/>
      <c r="Q81" s="57"/>
      <c r="R81" s="57"/>
      <c r="S81" s="57"/>
      <c r="T81" s="57"/>
      <c r="U81" s="104"/>
    </row>
    <row r="82" spans="1:21" ht="16.5" customHeight="1" x14ac:dyDescent="0.25">
      <c r="A82" s="47"/>
      <c r="B82" s="41"/>
      <c r="C82" s="41"/>
      <c r="D82" s="42"/>
      <c r="E82" s="51"/>
      <c r="F82" s="90"/>
      <c r="G82" s="90"/>
      <c r="H82" s="90"/>
      <c r="I82" s="90"/>
      <c r="J82" s="90"/>
      <c r="K82" s="93"/>
      <c r="N82" s="103"/>
      <c r="O82" s="103"/>
      <c r="P82" s="103"/>
      <c r="Q82" s="57"/>
      <c r="R82" s="57"/>
      <c r="S82" s="57"/>
      <c r="T82" s="57"/>
      <c r="U82" s="104"/>
    </row>
    <row r="83" spans="1:21" ht="16.5" customHeight="1" thickBot="1" x14ac:dyDescent="0.3">
      <c r="A83" s="115"/>
      <c r="B83" s="116"/>
      <c r="C83" s="117"/>
      <c r="D83" s="118"/>
      <c r="E83" s="119"/>
      <c r="F83" s="120"/>
      <c r="G83" s="120"/>
      <c r="H83" s="120"/>
      <c r="I83" s="120"/>
      <c r="J83" s="120"/>
      <c r="K83" s="121"/>
      <c r="N83" s="103"/>
      <c r="O83" s="103"/>
      <c r="P83" s="103"/>
      <c r="Q83" s="57"/>
      <c r="R83" s="57"/>
      <c r="S83" s="57"/>
      <c r="T83" s="57"/>
      <c r="U83" s="104"/>
    </row>
    <row r="84" spans="1:21" ht="16.5" customHeight="1" thickBot="1" x14ac:dyDescent="0.3">
      <c r="A84" s="122"/>
      <c r="B84" s="100"/>
      <c r="C84" s="101"/>
      <c r="D84" s="102"/>
      <c r="F84" s="90"/>
      <c r="G84" s="90"/>
      <c r="H84" s="90"/>
      <c r="I84" s="90"/>
      <c r="J84" s="90"/>
      <c r="K84" s="90"/>
      <c r="N84" s="103"/>
      <c r="O84" s="103"/>
      <c r="P84" s="103"/>
      <c r="Q84" s="57"/>
      <c r="R84" s="57"/>
      <c r="S84" s="57"/>
      <c r="T84" s="57"/>
      <c r="U84" s="104"/>
    </row>
    <row r="85" spans="1:21" ht="37.5" customHeight="1" thickBot="1" x14ac:dyDescent="0.3">
      <c r="A85" s="456" t="s">
        <v>152</v>
      </c>
      <c r="B85" s="457"/>
      <c r="C85" s="457"/>
      <c r="D85" s="457"/>
      <c r="E85" s="457"/>
      <c r="F85" s="457"/>
      <c r="G85" s="457"/>
      <c r="H85" s="457"/>
      <c r="I85" s="457"/>
      <c r="J85" s="457"/>
      <c r="K85" s="458"/>
      <c r="N85" s="103"/>
      <c r="O85" s="103"/>
      <c r="P85" s="103"/>
      <c r="Q85" s="57"/>
      <c r="R85" s="57"/>
      <c r="S85" s="57"/>
      <c r="T85" s="57"/>
      <c r="U85" s="104"/>
    </row>
    <row r="86" spans="1:21" ht="16.5" customHeight="1" x14ac:dyDescent="0.25">
      <c r="A86" s="99"/>
      <c r="B86" s="100"/>
      <c r="C86" s="101"/>
      <c r="D86" s="102"/>
      <c r="E86" s="51"/>
      <c r="F86" s="90"/>
      <c r="G86" s="90"/>
      <c r="H86" s="90"/>
      <c r="I86" s="90"/>
      <c r="J86" s="90"/>
      <c r="K86" s="93"/>
      <c r="N86" s="103"/>
      <c r="O86" s="103"/>
      <c r="P86" s="103"/>
      <c r="Q86" s="57"/>
      <c r="R86" s="57"/>
      <c r="S86" s="57"/>
      <c r="T86" s="57"/>
      <c r="U86" s="104"/>
    </row>
    <row r="87" spans="1:21" ht="36.75" customHeight="1" x14ac:dyDescent="0.25">
      <c r="A87" s="105" t="s">
        <v>146</v>
      </c>
      <c r="B87" s="55" t="s">
        <v>8</v>
      </c>
      <c r="C87" s="69" t="s">
        <v>36</v>
      </c>
      <c r="D87" s="55" t="s">
        <v>108</v>
      </c>
      <c r="E87" s="69" t="s">
        <v>37</v>
      </c>
      <c r="F87" s="90"/>
      <c r="G87" s="90"/>
      <c r="H87" s="90"/>
      <c r="I87" s="90"/>
      <c r="J87" s="90"/>
      <c r="K87" s="93"/>
      <c r="N87" s="103"/>
      <c r="O87" s="103"/>
      <c r="P87" s="103"/>
      <c r="Q87" s="57"/>
      <c r="R87" s="57"/>
      <c r="S87" s="57"/>
      <c r="T87" s="57"/>
      <c r="U87" s="104"/>
    </row>
    <row r="88" spans="1:21" ht="28.5" customHeight="1" x14ac:dyDescent="0.25">
      <c r="A88" s="282" t="s">
        <v>234</v>
      </c>
      <c r="B88" s="149">
        <v>0</v>
      </c>
      <c r="C88" s="150">
        <v>0</v>
      </c>
      <c r="D88" s="151">
        <v>0</v>
      </c>
      <c r="E88" s="113">
        <f>+B88*C88*D88</f>
        <v>0</v>
      </c>
      <c r="F88" s="90"/>
      <c r="G88" s="90"/>
      <c r="H88" s="90"/>
      <c r="I88" s="90"/>
      <c r="J88" s="90"/>
      <c r="K88" s="93"/>
      <c r="N88" s="103"/>
      <c r="O88" s="103"/>
      <c r="P88" s="103"/>
      <c r="Q88" s="57"/>
      <c r="R88" s="57"/>
      <c r="S88" s="57"/>
      <c r="T88" s="57"/>
      <c r="U88" s="104"/>
    </row>
    <row r="89" spans="1:21" ht="28.5" customHeight="1" x14ac:dyDescent="0.25">
      <c r="A89" s="282" t="s">
        <v>143</v>
      </c>
      <c r="B89" s="149">
        <v>0</v>
      </c>
      <c r="C89" s="150">
        <v>0</v>
      </c>
      <c r="D89" s="151">
        <v>0</v>
      </c>
      <c r="E89" s="113">
        <f>+B89*C89*D89</f>
        <v>0</v>
      </c>
      <c r="F89" s="90"/>
      <c r="G89" s="90"/>
      <c r="H89" s="90"/>
      <c r="I89" s="90"/>
      <c r="J89" s="90"/>
      <c r="K89" s="93"/>
      <c r="N89" s="103"/>
      <c r="O89" s="103"/>
      <c r="P89" s="103"/>
      <c r="Q89" s="57"/>
      <c r="R89" s="57"/>
      <c r="S89" s="57"/>
      <c r="T89" s="57"/>
      <c r="U89" s="104"/>
    </row>
    <row r="90" spans="1:21" ht="16.5" customHeight="1" x14ac:dyDescent="0.25">
      <c r="A90" s="282" t="s">
        <v>144</v>
      </c>
      <c r="B90" s="149"/>
      <c r="C90" s="150"/>
      <c r="D90" s="151"/>
      <c r="E90" s="113">
        <f>+B90*C90*D90</f>
        <v>0</v>
      </c>
      <c r="F90" s="90"/>
      <c r="G90" s="90"/>
      <c r="H90" s="90"/>
      <c r="I90" s="90"/>
      <c r="J90" s="90"/>
      <c r="K90" s="93"/>
      <c r="N90" s="103"/>
      <c r="O90" s="103"/>
      <c r="P90" s="103"/>
      <c r="Q90" s="57"/>
      <c r="R90" s="57"/>
      <c r="S90" s="57"/>
      <c r="T90" s="57"/>
      <c r="U90" s="104"/>
    </row>
    <row r="91" spans="1:21" ht="16.5" customHeight="1" x14ac:dyDescent="0.25">
      <c r="A91" s="105" t="s">
        <v>138</v>
      </c>
      <c r="B91" s="149"/>
      <c r="C91" s="150"/>
      <c r="D91" s="151"/>
      <c r="E91" s="113">
        <f>+E88+E89+E90</f>
        <v>0</v>
      </c>
      <c r="F91" s="90"/>
      <c r="G91" s="90"/>
      <c r="H91" s="90"/>
      <c r="I91" s="90"/>
      <c r="J91" s="90"/>
      <c r="K91" s="93"/>
      <c r="N91" s="103"/>
      <c r="O91" s="103"/>
      <c r="P91" s="103"/>
      <c r="Q91" s="57"/>
      <c r="R91" s="57"/>
      <c r="S91" s="57"/>
      <c r="T91" s="57"/>
      <c r="U91" s="104"/>
    </row>
    <row r="92" spans="1:21" ht="16.5" customHeight="1" thickBot="1" x14ac:dyDescent="0.3">
      <c r="A92" s="115"/>
      <c r="B92" s="152"/>
      <c r="C92" s="153"/>
      <c r="D92" s="154"/>
      <c r="E92" s="155"/>
      <c r="F92" s="120"/>
      <c r="G92" s="120"/>
      <c r="H92" s="120"/>
      <c r="I92" s="120"/>
      <c r="J92" s="120"/>
      <c r="K92" s="121"/>
      <c r="N92" s="103"/>
      <c r="O92" s="103"/>
      <c r="P92" s="103"/>
      <c r="Q92" s="57"/>
      <c r="R92" s="57"/>
      <c r="S92" s="57"/>
      <c r="T92" s="57"/>
      <c r="U92" s="104"/>
    </row>
    <row r="93" spans="1:21" ht="16.5" customHeight="1" thickBot="1" x14ac:dyDescent="0.3">
      <c r="A93" s="122"/>
      <c r="B93" s="100"/>
      <c r="C93" s="101"/>
      <c r="D93" s="102"/>
      <c r="F93" s="90"/>
      <c r="G93" s="90"/>
      <c r="H93" s="90"/>
      <c r="I93" s="90"/>
      <c r="J93" s="90"/>
      <c r="K93" s="90"/>
      <c r="N93" s="103"/>
      <c r="O93" s="103"/>
      <c r="P93" s="103"/>
      <c r="Q93" s="57"/>
      <c r="R93" s="57"/>
      <c r="S93" s="57"/>
      <c r="T93" s="57"/>
      <c r="U93" s="104"/>
    </row>
    <row r="94" spans="1:21" ht="16.5" customHeight="1" thickBot="1" x14ac:dyDescent="0.3">
      <c r="A94" s="444" t="s">
        <v>153</v>
      </c>
      <c r="B94" s="445"/>
      <c r="C94" s="445"/>
      <c r="D94" s="445"/>
      <c r="E94" s="445"/>
      <c r="F94" s="445"/>
      <c r="G94" s="445"/>
      <c r="H94" s="445"/>
      <c r="I94" s="445"/>
      <c r="J94" s="445"/>
      <c r="K94" s="446"/>
      <c r="N94" s="103"/>
      <c r="O94" s="103"/>
      <c r="P94" s="103"/>
      <c r="Q94" s="57"/>
      <c r="R94" s="57"/>
      <c r="S94" s="57"/>
      <c r="T94" s="57"/>
      <c r="U94" s="104"/>
    </row>
    <row r="95" spans="1:21" ht="33" customHeight="1" x14ac:dyDescent="0.25">
      <c r="A95" s="105" t="s">
        <v>173</v>
      </c>
      <c r="B95" s="55" t="s">
        <v>8</v>
      </c>
      <c r="C95" s="69" t="s">
        <v>36</v>
      </c>
      <c r="D95" s="55" t="s">
        <v>108</v>
      </c>
      <c r="E95" s="69" t="s">
        <v>37</v>
      </c>
      <c r="F95" s="156"/>
      <c r="G95" s="156"/>
      <c r="H95" s="156"/>
      <c r="I95" s="156"/>
      <c r="J95" s="156"/>
      <c r="K95" s="157"/>
      <c r="N95" s="103"/>
      <c r="O95" s="103"/>
      <c r="P95" s="103"/>
      <c r="Q95" s="57"/>
      <c r="R95" s="57"/>
      <c r="S95" s="57"/>
      <c r="T95" s="57"/>
      <c r="U95" s="104"/>
    </row>
    <row r="96" spans="1:21" ht="16.5" customHeight="1" x14ac:dyDescent="0.25">
      <c r="A96" s="111" t="s">
        <v>170</v>
      </c>
      <c r="B96" s="112">
        <v>0</v>
      </c>
      <c r="C96" s="96">
        <v>0</v>
      </c>
      <c r="D96" s="97">
        <v>0</v>
      </c>
      <c r="E96" s="158">
        <f>+B96*C96*D96</f>
        <v>0</v>
      </c>
      <c r="F96" s="90"/>
      <c r="G96" s="90"/>
      <c r="H96" s="90"/>
      <c r="I96" s="90"/>
      <c r="J96" s="90"/>
      <c r="K96" s="93"/>
      <c r="N96" s="103"/>
      <c r="O96" s="103"/>
      <c r="P96" s="103"/>
      <c r="Q96" s="57"/>
      <c r="R96" s="57"/>
      <c r="S96" s="57"/>
      <c r="T96" s="57"/>
      <c r="U96" s="104"/>
    </row>
    <row r="97" spans="1:21" ht="16.5" customHeight="1" x14ac:dyDescent="0.25">
      <c r="A97" s="111" t="s">
        <v>172</v>
      </c>
      <c r="B97" s="112">
        <v>0</v>
      </c>
      <c r="C97" s="96">
        <v>0</v>
      </c>
      <c r="D97" s="97">
        <v>0</v>
      </c>
      <c r="E97" s="158">
        <f>+B97*C97*D97</f>
        <v>0</v>
      </c>
      <c r="F97" s="90"/>
      <c r="G97" s="90"/>
      <c r="H97" s="90"/>
      <c r="I97" s="90"/>
      <c r="J97" s="90"/>
      <c r="K97" s="93"/>
      <c r="N97" s="103"/>
      <c r="O97" s="103"/>
      <c r="P97" s="103"/>
      <c r="Q97" s="57"/>
      <c r="R97" s="57"/>
      <c r="S97" s="57"/>
      <c r="T97" s="57"/>
      <c r="U97" s="104"/>
    </row>
    <row r="98" spans="1:21" ht="16.5" customHeight="1" x14ac:dyDescent="0.25">
      <c r="A98" s="105" t="s">
        <v>138</v>
      </c>
      <c r="B98" s="112"/>
      <c r="C98" s="96"/>
      <c r="D98" s="97">
        <v>0</v>
      </c>
      <c r="E98" s="158">
        <f>SUM(E96:E97)</f>
        <v>0</v>
      </c>
      <c r="F98" s="90"/>
      <c r="G98" s="90"/>
      <c r="H98" s="90"/>
      <c r="I98" s="90"/>
      <c r="J98" s="90"/>
      <c r="K98" s="93"/>
      <c r="N98" s="103"/>
      <c r="O98" s="103"/>
      <c r="P98" s="103"/>
      <c r="Q98" s="57"/>
      <c r="R98" s="57"/>
      <c r="S98" s="57"/>
      <c r="T98" s="57"/>
      <c r="U98" s="104"/>
    </row>
    <row r="99" spans="1:21" ht="16.5" customHeight="1" x14ac:dyDescent="0.25">
      <c r="A99" s="99"/>
      <c r="B99" s="100"/>
      <c r="C99" s="101"/>
      <c r="D99" s="102"/>
      <c r="E99" s="51"/>
      <c r="F99" s="90"/>
      <c r="G99" s="90"/>
      <c r="H99" s="90"/>
      <c r="I99" s="90"/>
      <c r="J99" s="90"/>
      <c r="K99" s="93"/>
      <c r="N99" s="103"/>
      <c r="O99" s="103"/>
      <c r="P99" s="103"/>
      <c r="Q99" s="57"/>
      <c r="R99" s="57"/>
      <c r="S99" s="57"/>
      <c r="T99" s="57"/>
      <c r="U99" s="104"/>
    </row>
    <row r="100" spans="1:21" ht="16.5" customHeight="1" x14ac:dyDescent="0.25">
      <c r="A100" s="99"/>
      <c r="B100" s="100"/>
      <c r="C100" s="101"/>
      <c r="D100" s="102"/>
      <c r="E100" s="51"/>
      <c r="F100" s="90"/>
      <c r="G100" s="90"/>
      <c r="H100" s="90"/>
      <c r="I100" s="90"/>
      <c r="J100" s="90"/>
      <c r="K100" s="93"/>
      <c r="N100" s="103"/>
      <c r="O100" s="103"/>
      <c r="P100" s="103"/>
      <c r="Q100" s="57"/>
      <c r="R100" s="57"/>
      <c r="S100" s="57"/>
      <c r="T100" s="57"/>
      <c r="U100" s="104"/>
    </row>
    <row r="101" spans="1:21" ht="16.5" customHeight="1" thickBot="1" x14ac:dyDescent="0.3">
      <c r="A101" s="115"/>
      <c r="B101" s="116"/>
      <c r="C101" s="117"/>
      <c r="D101" s="118"/>
      <c r="E101" s="119"/>
      <c r="F101" s="120"/>
      <c r="G101" s="120"/>
      <c r="H101" s="120"/>
      <c r="I101" s="120"/>
      <c r="J101" s="120"/>
      <c r="K101" s="121"/>
      <c r="N101" s="103"/>
      <c r="O101" s="103"/>
      <c r="P101" s="103"/>
      <c r="Q101" s="57"/>
      <c r="R101" s="57"/>
      <c r="S101" s="57"/>
      <c r="T101" s="57"/>
      <c r="U101" s="104"/>
    </row>
    <row r="102" spans="1:21" ht="16.5" customHeight="1" thickBot="1" x14ac:dyDescent="0.3">
      <c r="A102" s="122"/>
      <c r="B102" s="100"/>
      <c r="C102" s="101"/>
      <c r="D102" s="102"/>
      <c r="F102" s="90"/>
      <c r="G102" s="90"/>
      <c r="H102" s="90"/>
      <c r="I102" s="90"/>
      <c r="J102" s="90"/>
      <c r="K102" s="90"/>
      <c r="N102" s="103"/>
      <c r="O102" s="103"/>
      <c r="P102" s="103"/>
      <c r="Q102" s="57"/>
      <c r="R102" s="57"/>
      <c r="S102" s="57"/>
      <c r="T102" s="57"/>
      <c r="U102" s="104"/>
    </row>
    <row r="103" spans="1:21" ht="24" thickBot="1" x14ac:dyDescent="0.3">
      <c r="A103" s="456" t="s">
        <v>177</v>
      </c>
      <c r="B103" s="457"/>
      <c r="C103" s="457"/>
      <c r="D103" s="457"/>
      <c r="E103" s="457"/>
      <c r="F103" s="457"/>
      <c r="G103" s="457"/>
      <c r="H103" s="457"/>
      <c r="I103" s="457"/>
      <c r="J103" s="457"/>
      <c r="K103" s="458"/>
    </row>
    <row r="104" spans="1:21" ht="31.5" customHeight="1" thickBot="1" x14ac:dyDescent="0.3">
      <c r="A104" s="159"/>
      <c r="B104" s="160"/>
      <c r="C104" s="160"/>
      <c r="D104" s="160"/>
      <c r="E104" s="160"/>
      <c r="F104" s="160"/>
      <c r="G104" s="160"/>
      <c r="H104" s="160"/>
      <c r="I104" s="160"/>
      <c r="J104" s="160"/>
      <c r="K104" s="161">
        <v>0</v>
      </c>
    </row>
    <row r="105" spans="1:21" x14ac:dyDescent="0.25">
      <c r="A105" s="50"/>
      <c r="B105" s="51"/>
      <c r="C105" s="51"/>
      <c r="D105" s="51"/>
      <c r="E105" s="51"/>
      <c r="F105" s="51"/>
      <c r="G105" s="51"/>
      <c r="H105" s="51"/>
      <c r="I105" s="51"/>
      <c r="J105" s="51"/>
      <c r="K105" s="52"/>
    </row>
    <row r="106" spans="1:21" x14ac:dyDescent="0.25">
      <c r="A106" s="50"/>
      <c r="B106" s="51"/>
      <c r="C106" s="51"/>
      <c r="D106" s="51"/>
      <c r="E106" s="51"/>
      <c r="F106" s="51"/>
      <c r="G106" s="51"/>
      <c r="H106" s="51"/>
      <c r="I106" s="51"/>
      <c r="J106" s="51"/>
      <c r="K106" s="52"/>
    </row>
    <row r="107" spans="1:21" x14ac:dyDescent="0.25">
      <c r="A107" s="50"/>
      <c r="B107" s="51"/>
      <c r="C107" s="51"/>
      <c r="D107" s="51"/>
      <c r="E107" s="51"/>
      <c r="F107" s="51"/>
      <c r="G107" s="51"/>
      <c r="H107" s="51"/>
      <c r="I107" s="51"/>
      <c r="J107" s="51"/>
      <c r="K107" s="52"/>
    </row>
    <row r="108" spans="1:21" ht="15.75" thickBot="1" x14ac:dyDescent="0.3">
      <c r="A108" s="162"/>
      <c r="B108" s="155"/>
      <c r="C108" s="119"/>
      <c r="D108" s="119"/>
      <c r="E108" s="119"/>
      <c r="F108" s="119"/>
      <c r="G108" s="119"/>
      <c r="H108" s="119"/>
      <c r="I108" s="119"/>
      <c r="J108" s="119"/>
      <c r="K108" s="86"/>
    </row>
  </sheetData>
  <mergeCells count="25">
    <mergeCell ref="A1:K1"/>
    <mergeCell ref="A103:K103"/>
    <mergeCell ref="A71:D71"/>
    <mergeCell ref="A77:C77"/>
    <mergeCell ref="A80:C80"/>
    <mergeCell ref="A75:D75"/>
    <mergeCell ref="A78:C78"/>
    <mergeCell ref="A79:C79"/>
    <mergeCell ref="A85:K85"/>
    <mergeCell ref="E21:G21"/>
    <mergeCell ref="A76:C76"/>
    <mergeCell ref="D38:D39"/>
    <mergeCell ref="A54:K54"/>
    <mergeCell ref="C38:C39"/>
    <mergeCell ref="A68:D68"/>
    <mergeCell ref="A52:K52"/>
    <mergeCell ref="A94:K94"/>
    <mergeCell ref="A81:C81"/>
    <mergeCell ref="A4:K4"/>
    <mergeCell ref="B6:E6"/>
    <mergeCell ref="F6:K6"/>
    <mergeCell ref="B21:D21"/>
    <mergeCell ref="A36:K36"/>
    <mergeCell ref="A38:A39"/>
    <mergeCell ref="B38:B39"/>
  </mergeCells>
  <pageMargins left="0.31496062992125984" right="0.31496062992125984" top="0.15748031496062992" bottom="0.15748031496062992" header="0.31496062992125984" footer="0.31496062992125984"/>
  <pageSetup scale="65" orientation="landscape" horizontalDpi="300" verticalDpi="300" r:id="rId1"/>
  <rowBreaks count="1" manualBreakCount="1">
    <brk id="3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opLeftCell="A22" zoomScale="90" zoomScaleNormal="90" workbookViewId="0">
      <selection activeCell="A55" sqref="A55"/>
    </sheetView>
  </sheetViews>
  <sheetFormatPr baseColWidth="10" defaultRowHeight="15" x14ac:dyDescent="0.25"/>
  <cols>
    <col min="1" max="1" width="44.28515625" style="48" customWidth="1"/>
    <col min="2" max="2" width="16.5703125" style="48" customWidth="1"/>
    <col min="3" max="3" width="18.28515625" style="48" customWidth="1"/>
    <col min="4" max="4" width="12.7109375" style="48" customWidth="1"/>
    <col min="5" max="5" width="14.140625" style="48" bestFit="1" customWidth="1"/>
    <col min="6" max="6" width="15.140625" style="48" customWidth="1"/>
    <col min="7" max="7" width="14.140625" style="48" customWidth="1"/>
    <col min="8" max="8" width="16.85546875" style="48" customWidth="1"/>
    <col min="9" max="9" width="13.28515625" style="48" customWidth="1"/>
    <col min="10" max="10" width="16" style="48" customWidth="1"/>
    <col min="11" max="11" width="14.140625" style="48" customWidth="1"/>
    <col min="12" max="12" width="14.42578125" style="48" customWidth="1"/>
    <col min="13" max="13" width="11.42578125" style="48" customWidth="1"/>
    <col min="14" max="15" width="13.85546875" style="48" customWidth="1"/>
    <col min="16" max="16" width="17.5703125" style="48" customWidth="1"/>
    <col min="17" max="16384" width="11.42578125" style="48"/>
  </cols>
  <sheetData>
    <row r="1" spans="1:21" ht="84" customHeight="1" thickBot="1" x14ac:dyDescent="0.3">
      <c r="A1" s="410" t="s">
        <v>221</v>
      </c>
      <c r="B1" s="411"/>
      <c r="C1" s="411"/>
      <c r="D1" s="411"/>
      <c r="E1" s="411"/>
      <c r="F1" s="411"/>
      <c r="G1" s="411"/>
      <c r="H1" s="411"/>
      <c r="I1" s="411"/>
      <c r="J1" s="411"/>
      <c r="K1" s="411"/>
      <c r="L1" s="411"/>
      <c r="M1" s="411"/>
      <c r="N1" s="411"/>
      <c r="O1" s="411"/>
      <c r="P1" s="443"/>
    </row>
    <row r="2" spans="1:21" x14ac:dyDescent="0.25">
      <c r="A2" s="50"/>
      <c r="B2" s="51"/>
      <c r="C2" s="51"/>
      <c r="D2" s="51"/>
      <c r="E2" s="51"/>
      <c r="F2" s="51"/>
      <c r="G2" s="51"/>
      <c r="H2" s="51"/>
      <c r="I2" s="51"/>
      <c r="J2" s="51"/>
      <c r="K2" s="51"/>
      <c r="L2" s="51"/>
      <c r="M2" s="51"/>
      <c r="N2" s="51"/>
      <c r="O2" s="51"/>
      <c r="P2" s="52"/>
    </row>
    <row r="3" spans="1:21" ht="15.75" thickBot="1" x14ac:dyDescent="0.3">
      <c r="A3" s="221"/>
      <c r="B3" s="229"/>
      <c r="C3" s="229"/>
      <c r="D3" s="230"/>
      <c r="E3" s="51"/>
      <c r="F3" s="51"/>
      <c r="G3" s="51"/>
      <c r="H3" s="51"/>
      <c r="I3" s="51"/>
      <c r="J3" s="51"/>
      <c r="K3" s="51"/>
      <c r="L3" s="51"/>
      <c r="M3" s="51"/>
      <c r="N3" s="51"/>
      <c r="O3" s="51"/>
      <c r="P3" s="52"/>
    </row>
    <row r="4" spans="1:21" ht="15.75" thickBot="1" x14ac:dyDescent="0.3">
      <c r="A4" s="474" t="s">
        <v>79</v>
      </c>
      <c r="B4" s="475"/>
      <c r="C4" s="475"/>
      <c r="D4" s="475"/>
      <c r="E4" s="475"/>
      <c r="F4" s="475"/>
      <c r="G4" s="475"/>
      <c r="H4" s="475"/>
      <c r="I4" s="475"/>
      <c r="J4" s="475"/>
      <c r="K4" s="475"/>
      <c r="L4" s="475"/>
      <c r="M4" s="475"/>
      <c r="N4" s="475"/>
      <c r="O4" s="475"/>
      <c r="P4" s="476"/>
    </row>
    <row r="5" spans="1:21" ht="26.25" thickBot="1" x14ac:dyDescent="0.3">
      <c r="A5" s="231" t="s">
        <v>11</v>
      </c>
      <c r="B5" s="231" t="s">
        <v>12</v>
      </c>
      <c r="C5" s="482" t="s">
        <v>14</v>
      </c>
      <c r="D5" s="479" t="s">
        <v>13</v>
      </c>
      <c r="E5" s="480"/>
      <c r="F5" s="480"/>
      <c r="G5" s="480"/>
      <c r="H5" s="481"/>
      <c r="I5" s="479" t="s">
        <v>23</v>
      </c>
      <c r="J5" s="480"/>
      <c r="K5" s="481"/>
      <c r="L5" s="232" t="s">
        <v>72</v>
      </c>
      <c r="M5" s="477" t="s">
        <v>77</v>
      </c>
      <c r="N5" s="231" t="s">
        <v>73</v>
      </c>
      <c r="O5" s="233" t="s">
        <v>73</v>
      </c>
      <c r="P5" s="231" t="s">
        <v>73</v>
      </c>
    </row>
    <row r="6" spans="1:21" ht="57" customHeight="1" thickBot="1" x14ac:dyDescent="0.3">
      <c r="A6" s="232" t="s">
        <v>74</v>
      </c>
      <c r="B6" s="234" t="s">
        <v>111</v>
      </c>
      <c r="C6" s="483"/>
      <c r="D6" s="232" t="s">
        <v>18</v>
      </c>
      <c r="E6" s="235" t="s">
        <v>19</v>
      </c>
      <c r="F6" s="232" t="s">
        <v>99</v>
      </c>
      <c r="G6" s="235" t="s">
        <v>76</v>
      </c>
      <c r="H6" s="232" t="s">
        <v>22</v>
      </c>
      <c r="I6" s="235" t="s">
        <v>27</v>
      </c>
      <c r="J6" s="232" t="s">
        <v>28</v>
      </c>
      <c r="K6" s="235" t="s">
        <v>29</v>
      </c>
      <c r="L6" s="231" t="s">
        <v>75</v>
      </c>
      <c r="M6" s="478"/>
      <c r="N6" s="232" t="s">
        <v>78</v>
      </c>
      <c r="O6" s="232" t="s">
        <v>107</v>
      </c>
      <c r="P6" s="232" t="s">
        <v>95</v>
      </c>
    </row>
    <row r="7" spans="1:21" ht="15.75" customHeight="1" x14ac:dyDescent="0.25">
      <c r="A7" s="271"/>
      <c r="B7" s="236">
        <v>0</v>
      </c>
      <c r="C7" s="236">
        <v>0</v>
      </c>
      <c r="D7" s="236">
        <f>+ROUND((B7+C7)*8.33%,0)</f>
        <v>0</v>
      </c>
      <c r="E7" s="236">
        <f>+ROUND((B7+C7)*1%,0)</f>
        <v>0</v>
      </c>
      <c r="F7" s="236">
        <f>+ROUND((B7)*4.165%,0)</f>
        <v>0</v>
      </c>
      <c r="G7" s="236">
        <f>+ROUND(+(B7+C7)*8.33%,0)</f>
        <v>0</v>
      </c>
      <c r="H7" s="236">
        <v>0</v>
      </c>
      <c r="I7" s="236">
        <f>ROUND(B7*8.5%,0)</f>
        <v>0</v>
      </c>
      <c r="J7" s="236">
        <f>ROUND(B7*0.522%,0)</f>
        <v>0</v>
      </c>
      <c r="K7" s="236">
        <f>ROUND(B7*12%,0)</f>
        <v>0</v>
      </c>
      <c r="L7" s="236">
        <f>((B7+F7)*9%)</f>
        <v>0</v>
      </c>
      <c r="M7" s="236">
        <v>0</v>
      </c>
      <c r="N7" s="236">
        <f>I7+J7+K7+L7+M7+B7+C7+D7+E7+F7+G7+H7</f>
        <v>0</v>
      </c>
      <c r="O7" s="236">
        <f>+N7*10</f>
        <v>0</v>
      </c>
      <c r="P7" s="272">
        <f>ROUND(O7*1,)</f>
        <v>0</v>
      </c>
      <c r="Q7" s="270"/>
      <c r="R7" s="104"/>
      <c r="S7" s="104"/>
      <c r="T7" s="104"/>
      <c r="U7" s="104"/>
    </row>
    <row r="8" spans="1:21" ht="15.75" customHeight="1" x14ac:dyDescent="0.25">
      <c r="A8" s="58"/>
      <c r="B8" s="236">
        <v>0</v>
      </c>
      <c r="C8" s="236">
        <v>0</v>
      </c>
      <c r="D8" s="59">
        <f t="shared" ref="D8:D16" si="0">+ROUND((B8+C8)*8.33%,0)</f>
        <v>0</v>
      </c>
      <c r="E8" s="59">
        <f t="shared" ref="E8:E16" si="1">+ROUND((B8+C8)*1%,0)</f>
        <v>0</v>
      </c>
      <c r="F8" s="59">
        <f t="shared" ref="F8:F16" si="2">+ROUND((B8)*4.165%,0)</f>
        <v>0</v>
      </c>
      <c r="G8" s="59">
        <f t="shared" ref="G8:G16" si="3">+ROUND(+(B8+C8)*8.33%,0)</f>
        <v>0</v>
      </c>
      <c r="H8" s="236">
        <v>0</v>
      </c>
      <c r="I8" s="59">
        <f t="shared" ref="I8:I16" si="4">ROUND(B8*8.5%,0)</f>
        <v>0</v>
      </c>
      <c r="J8" s="59">
        <f t="shared" ref="J8:J16" si="5">ROUND(B8*0.522%,0)</f>
        <v>0</v>
      </c>
      <c r="K8" s="59">
        <f t="shared" ref="K8:K16" si="6">ROUND(B8*12%,0)</f>
        <v>0</v>
      </c>
      <c r="L8" s="59">
        <f t="shared" ref="L8:L16" si="7">((B8+F8)*9%)</f>
        <v>0</v>
      </c>
      <c r="M8" s="236">
        <v>0</v>
      </c>
      <c r="N8" s="59">
        <f t="shared" ref="N8:N16" si="8">I8+J8+K8+L8+M8+B8+C8+D8+E8+F8+G8+H8</f>
        <v>0</v>
      </c>
      <c r="O8" s="59">
        <f>+N8*10</f>
        <v>0</v>
      </c>
      <c r="P8" s="273">
        <f>ROUND(O8*1,)</f>
        <v>0</v>
      </c>
      <c r="Q8" s="270"/>
      <c r="R8" s="104"/>
      <c r="S8" s="104"/>
      <c r="T8" s="104"/>
      <c r="U8" s="104"/>
    </row>
    <row r="9" spans="1:21" x14ac:dyDescent="0.25">
      <c r="A9" s="58"/>
      <c r="B9" s="236">
        <v>0</v>
      </c>
      <c r="C9" s="236">
        <v>0</v>
      </c>
      <c r="D9" s="59">
        <f t="shared" si="0"/>
        <v>0</v>
      </c>
      <c r="E9" s="59">
        <f t="shared" si="1"/>
        <v>0</v>
      </c>
      <c r="F9" s="59">
        <f t="shared" si="2"/>
        <v>0</v>
      </c>
      <c r="G9" s="59">
        <f t="shared" si="3"/>
        <v>0</v>
      </c>
      <c r="H9" s="236">
        <v>0</v>
      </c>
      <c r="I9" s="59">
        <f t="shared" si="4"/>
        <v>0</v>
      </c>
      <c r="J9" s="59">
        <f t="shared" si="5"/>
        <v>0</v>
      </c>
      <c r="K9" s="59">
        <f t="shared" si="6"/>
        <v>0</v>
      </c>
      <c r="L9" s="59">
        <f t="shared" si="7"/>
        <v>0</v>
      </c>
      <c r="M9" s="236">
        <v>0</v>
      </c>
      <c r="N9" s="59">
        <f t="shared" si="8"/>
        <v>0</v>
      </c>
      <c r="O9" s="59">
        <f t="shared" ref="O9:O16" si="9">+N9*10</f>
        <v>0</v>
      </c>
      <c r="P9" s="273">
        <f t="shared" ref="P9:P15" si="10">ROUND(O9*1,)</f>
        <v>0</v>
      </c>
      <c r="Q9" s="270"/>
      <c r="R9" s="104"/>
      <c r="S9" s="104"/>
      <c r="T9" s="104"/>
      <c r="U9" s="104"/>
    </row>
    <row r="10" spans="1:21" x14ac:dyDescent="0.25">
      <c r="A10" s="58"/>
      <c r="B10" s="236">
        <v>0</v>
      </c>
      <c r="C10" s="236">
        <v>0</v>
      </c>
      <c r="D10" s="59">
        <f t="shared" si="0"/>
        <v>0</v>
      </c>
      <c r="E10" s="59">
        <f t="shared" si="1"/>
        <v>0</v>
      </c>
      <c r="F10" s="59">
        <f t="shared" si="2"/>
        <v>0</v>
      </c>
      <c r="G10" s="59">
        <f t="shared" si="3"/>
        <v>0</v>
      </c>
      <c r="H10" s="236">
        <v>0</v>
      </c>
      <c r="I10" s="59">
        <f t="shared" si="4"/>
        <v>0</v>
      </c>
      <c r="J10" s="59">
        <f t="shared" si="5"/>
        <v>0</v>
      </c>
      <c r="K10" s="59">
        <f t="shared" si="6"/>
        <v>0</v>
      </c>
      <c r="L10" s="59">
        <f t="shared" si="7"/>
        <v>0</v>
      </c>
      <c r="M10" s="236">
        <v>0</v>
      </c>
      <c r="N10" s="59">
        <f t="shared" si="8"/>
        <v>0</v>
      </c>
      <c r="O10" s="59">
        <f t="shared" si="9"/>
        <v>0</v>
      </c>
      <c r="P10" s="273">
        <f t="shared" si="10"/>
        <v>0</v>
      </c>
      <c r="Q10" s="270"/>
      <c r="R10" s="104"/>
      <c r="S10" s="104"/>
      <c r="T10" s="104"/>
      <c r="U10" s="104"/>
    </row>
    <row r="11" spans="1:21" x14ac:dyDescent="0.25">
      <c r="A11" s="58"/>
      <c r="B11" s="236"/>
      <c r="C11" s="236">
        <v>0</v>
      </c>
      <c r="D11" s="59">
        <f>+ROUND((B11+C11)*8.33%,0)</f>
        <v>0</v>
      </c>
      <c r="E11" s="59">
        <f>+ROUND((B11+C11)*1%,0)</f>
        <v>0</v>
      </c>
      <c r="F11" s="59">
        <f>+ROUND((B11)*4.165%,0)</f>
        <v>0</v>
      </c>
      <c r="G11" s="59">
        <f>+ROUND(+(B11+C11)*8.33%,0)</f>
        <v>0</v>
      </c>
      <c r="H11" s="236">
        <v>0</v>
      </c>
      <c r="I11" s="59">
        <f t="shared" si="4"/>
        <v>0</v>
      </c>
      <c r="J11" s="59">
        <f t="shared" si="5"/>
        <v>0</v>
      </c>
      <c r="K11" s="59">
        <f t="shared" si="6"/>
        <v>0</v>
      </c>
      <c r="L11" s="59">
        <f t="shared" si="7"/>
        <v>0</v>
      </c>
      <c r="M11" s="236">
        <v>0</v>
      </c>
      <c r="N11" s="59">
        <f t="shared" si="8"/>
        <v>0</v>
      </c>
      <c r="O11" s="59">
        <f t="shared" si="9"/>
        <v>0</v>
      </c>
      <c r="P11" s="273">
        <f t="shared" si="10"/>
        <v>0</v>
      </c>
      <c r="Q11" s="270"/>
      <c r="R11" s="104"/>
      <c r="S11" s="104"/>
      <c r="T11" s="104"/>
      <c r="U11" s="104"/>
    </row>
    <row r="12" spans="1:21" ht="14.25" customHeight="1" x14ac:dyDescent="0.25">
      <c r="A12" s="58"/>
      <c r="B12" s="236">
        <v>0</v>
      </c>
      <c r="C12" s="236">
        <v>0</v>
      </c>
      <c r="D12" s="59">
        <f t="shared" si="0"/>
        <v>0</v>
      </c>
      <c r="E12" s="59">
        <f t="shared" si="1"/>
        <v>0</v>
      </c>
      <c r="F12" s="59">
        <f t="shared" si="2"/>
        <v>0</v>
      </c>
      <c r="G12" s="59">
        <f t="shared" si="3"/>
        <v>0</v>
      </c>
      <c r="H12" s="236">
        <v>0</v>
      </c>
      <c r="I12" s="59">
        <f t="shared" si="4"/>
        <v>0</v>
      </c>
      <c r="J12" s="59">
        <f t="shared" si="5"/>
        <v>0</v>
      </c>
      <c r="K12" s="59">
        <f t="shared" si="6"/>
        <v>0</v>
      </c>
      <c r="L12" s="59">
        <f t="shared" si="7"/>
        <v>0</v>
      </c>
      <c r="M12" s="236">
        <v>0</v>
      </c>
      <c r="N12" s="59">
        <f t="shared" si="8"/>
        <v>0</v>
      </c>
      <c r="O12" s="59">
        <f t="shared" si="9"/>
        <v>0</v>
      </c>
      <c r="P12" s="273">
        <f t="shared" si="10"/>
        <v>0</v>
      </c>
      <c r="Q12" s="270"/>
      <c r="R12" s="104"/>
      <c r="S12" s="104"/>
      <c r="T12" s="104"/>
      <c r="U12" s="104"/>
    </row>
    <row r="13" spans="1:21" x14ac:dyDescent="0.25">
      <c r="A13" s="58"/>
      <c r="B13" s="236">
        <v>0</v>
      </c>
      <c r="C13" s="236">
        <v>0</v>
      </c>
      <c r="D13" s="59">
        <f t="shared" si="0"/>
        <v>0</v>
      </c>
      <c r="E13" s="59">
        <f t="shared" si="1"/>
        <v>0</v>
      </c>
      <c r="F13" s="59">
        <f t="shared" si="2"/>
        <v>0</v>
      </c>
      <c r="G13" s="59">
        <f t="shared" si="3"/>
        <v>0</v>
      </c>
      <c r="H13" s="236">
        <v>0</v>
      </c>
      <c r="I13" s="59">
        <f t="shared" si="4"/>
        <v>0</v>
      </c>
      <c r="J13" s="59">
        <f t="shared" si="5"/>
        <v>0</v>
      </c>
      <c r="K13" s="59">
        <f t="shared" si="6"/>
        <v>0</v>
      </c>
      <c r="L13" s="59">
        <f t="shared" si="7"/>
        <v>0</v>
      </c>
      <c r="M13" s="236">
        <v>0</v>
      </c>
      <c r="N13" s="59">
        <f t="shared" si="8"/>
        <v>0</v>
      </c>
      <c r="O13" s="59">
        <f t="shared" si="9"/>
        <v>0</v>
      </c>
      <c r="P13" s="273">
        <f t="shared" si="10"/>
        <v>0</v>
      </c>
      <c r="Q13" s="270"/>
      <c r="R13" s="104"/>
      <c r="S13" s="104"/>
      <c r="T13" s="104"/>
      <c r="U13" s="104"/>
    </row>
    <row r="14" spans="1:21" x14ac:dyDescent="0.25">
      <c r="A14" s="58"/>
      <c r="B14" s="236">
        <v>0</v>
      </c>
      <c r="C14" s="236">
        <v>0</v>
      </c>
      <c r="D14" s="59">
        <f t="shared" si="0"/>
        <v>0</v>
      </c>
      <c r="E14" s="59">
        <f t="shared" si="1"/>
        <v>0</v>
      </c>
      <c r="F14" s="59">
        <f t="shared" si="2"/>
        <v>0</v>
      </c>
      <c r="G14" s="59">
        <f t="shared" si="3"/>
        <v>0</v>
      </c>
      <c r="H14" s="236">
        <v>0</v>
      </c>
      <c r="I14" s="59">
        <f t="shared" si="4"/>
        <v>0</v>
      </c>
      <c r="J14" s="59">
        <f t="shared" si="5"/>
        <v>0</v>
      </c>
      <c r="K14" s="59">
        <f t="shared" si="6"/>
        <v>0</v>
      </c>
      <c r="L14" s="59">
        <f t="shared" si="7"/>
        <v>0</v>
      </c>
      <c r="M14" s="236">
        <v>0</v>
      </c>
      <c r="N14" s="59">
        <f t="shared" si="8"/>
        <v>0</v>
      </c>
      <c r="O14" s="59">
        <f t="shared" si="9"/>
        <v>0</v>
      </c>
      <c r="P14" s="273">
        <f t="shared" si="10"/>
        <v>0</v>
      </c>
      <c r="Q14" s="270"/>
      <c r="R14" s="104"/>
      <c r="S14" s="104"/>
      <c r="T14" s="104"/>
      <c r="U14" s="104"/>
    </row>
    <row r="15" spans="1:21" x14ac:dyDescent="0.25">
      <c r="A15" s="58"/>
      <c r="B15" s="236">
        <v>0</v>
      </c>
      <c r="C15" s="236">
        <v>0</v>
      </c>
      <c r="D15" s="59">
        <f t="shared" si="0"/>
        <v>0</v>
      </c>
      <c r="E15" s="59">
        <f t="shared" si="1"/>
        <v>0</v>
      </c>
      <c r="F15" s="59">
        <f t="shared" si="2"/>
        <v>0</v>
      </c>
      <c r="G15" s="59">
        <f t="shared" si="3"/>
        <v>0</v>
      </c>
      <c r="H15" s="236">
        <v>0</v>
      </c>
      <c r="I15" s="59">
        <f t="shared" si="4"/>
        <v>0</v>
      </c>
      <c r="J15" s="59">
        <f t="shared" si="5"/>
        <v>0</v>
      </c>
      <c r="K15" s="59">
        <f t="shared" si="6"/>
        <v>0</v>
      </c>
      <c r="L15" s="59">
        <f t="shared" si="7"/>
        <v>0</v>
      </c>
      <c r="M15" s="236">
        <v>0</v>
      </c>
      <c r="N15" s="59">
        <f t="shared" si="8"/>
        <v>0</v>
      </c>
      <c r="O15" s="59">
        <f t="shared" si="9"/>
        <v>0</v>
      </c>
      <c r="P15" s="273">
        <f t="shared" si="10"/>
        <v>0</v>
      </c>
      <c r="Q15" s="270"/>
      <c r="R15" s="104"/>
      <c r="S15" s="104"/>
      <c r="T15" s="104"/>
      <c r="U15" s="104"/>
    </row>
    <row r="16" spans="1:21" x14ac:dyDescent="0.25">
      <c r="A16" s="58"/>
      <c r="B16" s="236">
        <v>0</v>
      </c>
      <c r="C16" s="236">
        <v>0</v>
      </c>
      <c r="D16" s="59">
        <f t="shared" si="0"/>
        <v>0</v>
      </c>
      <c r="E16" s="59">
        <f t="shared" si="1"/>
        <v>0</v>
      </c>
      <c r="F16" s="59">
        <f t="shared" si="2"/>
        <v>0</v>
      </c>
      <c r="G16" s="59">
        <f t="shared" si="3"/>
        <v>0</v>
      </c>
      <c r="H16" s="236">
        <v>0</v>
      </c>
      <c r="I16" s="59">
        <f t="shared" si="4"/>
        <v>0</v>
      </c>
      <c r="J16" s="59">
        <f t="shared" si="5"/>
        <v>0</v>
      </c>
      <c r="K16" s="59">
        <f t="shared" si="6"/>
        <v>0</v>
      </c>
      <c r="L16" s="59">
        <f t="shared" si="7"/>
        <v>0</v>
      </c>
      <c r="M16" s="236">
        <v>0</v>
      </c>
      <c r="N16" s="59">
        <f t="shared" si="8"/>
        <v>0</v>
      </c>
      <c r="O16" s="59">
        <f t="shared" si="9"/>
        <v>0</v>
      </c>
      <c r="P16" s="273">
        <f>ROUND(O16*1,)</f>
        <v>0</v>
      </c>
      <c r="Q16" s="270"/>
      <c r="R16" s="104"/>
      <c r="S16" s="104"/>
      <c r="T16" s="104"/>
      <c r="U16" s="104"/>
    </row>
    <row r="17" spans="1:18" x14ac:dyDescent="0.25">
      <c r="A17" s="274"/>
      <c r="B17" s="237"/>
      <c r="C17" s="237"/>
      <c r="D17" s="237"/>
      <c r="E17" s="237"/>
      <c r="F17" s="237"/>
      <c r="G17" s="237"/>
      <c r="H17" s="237"/>
      <c r="I17" s="237"/>
      <c r="J17" s="237"/>
      <c r="K17" s="237"/>
      <c r="L17" s="237"/>
      <c r="M17" s="237">
        <v>0</v>
      </c>
      <c r="N17" s="237"/>
      <c r="O17" s="237"/>
      <c r="P17" s="275">
        <f>SUM(P7:P16)</f>
        <v>0</v>
      </c>
      <c r="R17" s="216"/>
    </row>
    <row r="18" spans="1:18" x14ac:dyDescent="0.25">
      <c r="A18" s="440" t="s">
        <v>71</v>
      </c>
      <c r="B18" s="441"/>
      <c r="C18" s="441"/>
      <c r="D18" s="441"/>
      <c r="E18" s="237"/>
      <c r="F18" s="237"/>
      <c r="G18" s="237"/>
      <c r="H18" s="237"/>
      <c r="I18" s="237"/>
      <c r="J18" s="237"/>
      <c r="K18" s="237"/>
      <c r="L18" s="237"/>
      <c r="M18" s="237"/>
      <c r="N18" s="237"/>
      <c r="O18" s="237"/>
      <c r="P18" s="275"/>
      <c r="R18" s="216"/>
    </row>
    <row r="19" spans="1:18" s="104" customFormat="1" ht="30" x14ac:dyDescent="0.25">
      <c r="A19" s="276" t="s">
        <v>5</v>
      </c>
      <c r="B19" s="238" t="s">
        <v>2</v>
      </c>
      <c r="C19" s="238" t="s">
        <v>92</v>
      </c>
      <c r="D19" s="238" t="s">
        <v>93</v>
      </c>
      <c r="E19" s="239"/>
      <c r="F19" s="239"/>
      <c r="G19" s="239"/>
      <c r="H19" s="239"/>
      <c r="I19" s="239"/>
      <c r="J19" s="239"/>
      <c r="K19" s="239"/>
      <c r="L19" s="239"/>
      <c r="M19" s="239"/>
      <c r="N19" s="239"/>
      <c r="O19" s="239"/>
      <c r="P19" s="277"/>
      <c r="R19" s="240"/>
    </row>
    <row r="20" spans="1:18" x14ac:dyDescent="0.25">
      <c r="A20" s="63"/>
      <c r="B20" s="188">
        <f>+P7</f>
        <v>0</v>
      </c>
      <c r="C20" s="158">
        <f>+B20/10</f>
        <v>0</v>
      </c>
      <c r="D20" s="241" t="e">
        <f>+B20/$B$25</f>
        <v>#DIV/0!</v>
      </c>
      <c r="E20" s="484"/>
      <c r="F20" s="484"/>
      <c r="G20" s="484"/>
      <c r="H20" s="484"/>
      <c r="I20" s="484"/>
      <c r="J20" s="237"/>
      <c r="K20" s="237"/>
      <c r="L20" s="237"/>
      <c r="M20" s="237"/>
      <c r="N20" s="237"/>
      <c r="O20" s="237"/>
      <c r="P20" s="275"/>
      <c r="R20" s="216"/>
    </row>
    <row r="21" spans="1:18" x14ac:dyDescent="0.25">
      <c r="A21" s="254"/>
      <c r="B21" s="188">
        <v>0</v>
      </c>
      <c r="C21" s="158">
        <f>+B21/10</f>
        <v>0</v>
      </c>
      <c r="D21" s="241" t="e">
        <f>+B21/$B$25</f>
        <v>#DIV/0!</v>
      </c>
      <c r="E21" s="237"/>
      <c r="F21" s="237"/>
      <c r="G21" s="237"/>
      <c r="H21" s="237"/>
      <c r="I21" s="237"/>
      <c r="J21" s="237"/>
      <c r="K21" s="237"/>
      <c r="L21" s="237"/>
      <c r="M21" s="237"/>
      <c r="N21" s="237"/>
      <c r="O21" s="237"/>
      <c r="P21" s="275"/>
      <c r="R21" s="216"/>
    </row>
    <row r="22" spans="1:18" x14ac:dyDescent="0.25">
      <c r="A22" s="278"/>
      <c r="B22" s="188">
        <v>0</v>
      </c>
      <c r="C22" s="158">
        <f>+B22/10</f>
        <v>0</v>
      </c>
      <c r="D22" s="241" t="e">
        <f>+B22/$B$25</f>
        <v>#DIV/0!</v>
      </c>
      <c r="E22" s="237"/>
      <c r="F22" s="237"/>
      <c r="G22" s="237"/>
      <c r="H22" s="237"/>
      <c r="I22" s="237"/>
      <c r="J22" s="237"/>
      <c r="K22" s="237"/>
      <c r="L22" s="237"/>
      <c r="M22" s="237"/>
      <c r="N22" s="237"/>
      <c r="O22" s="237"/>
      <c r="P22" s="275"/>
      <c r="R22" s="216"/>
    </row>
    <row r="23" spans="1:18" x14ac:dyDescent="0.25">
      <c r="A23" s="63"/>
      <c r="B23" s="188">
        <f>+P10</f>
        <v>0</v>
      </c>
      <c r="C23" s="158">
        <f>+B23/10</f>
        <v>0</v>
      </c>
      <c r="D23" s="241" t="e">
        <f>+B23/$B$25</f>
        <v>#DIV/0!</v>
      </c>
      <c r="E23" s="237"/>
      <c r="F23" s="237"/>
      <c r="G23" s="237"/>
      <c r="H23" s="237"/>
      <c r="I23" s="237"/>
      <c r="J23" s="237"/>
      <c r="K23" s="237"/>
      <c r="L23" s="237"/>
      <c r="M23" s="237"/>
      <c r="N23" s="237"/>
      <c r="O23" s="237"/>
      <c r="P23" s="275"/>
      <c r="R23" s="216"/>
    </row>
    <row r="24" spans="1:18" x14ac:dyDescent="0.25">
      <c r="A24" s="63"/>
      <c r="B24" s="188">
        <f>+P11</f>
        <v>0</v>
      </c>
      <c r="C24" s="158">
        <f>+B24/10</f>
        <v>0</v>
      </c>
      <c r="D24" s="241" t="e">
        <f>+B24/$B$25</f>
        <v>#DIV/0!</v>
      </c>
      <c r="E24" s="237"/>
      <c r="F24" s="237"/>
      <c r="G24" s="237"/>
      <c r="H24" s="237"/>
      <c r="I24" s="237"/>
      <c r="J24" s="237"/>
      <c r="K24" s="237"/>
      <c r="L24" s="237"/>
      <c r="M24" s="237"/>
      <c r="N24" s="237"/>
      <c r="O24" s="237"/>
      <c r="P24" s="275"/>
      <c r="R24" s="216"/>
    </row>
    <row r="25" spans="1:18" x14ac:dyDescent="0.25">
      <c r="A25" s="279" t="s">
        <v>42</v>
      </c>
      <c r="B25" s="242">
        <f>SUM(B20:B24)</f>
        <v>0</v>
      </c>
      <c r="C25" s="243">
        <f>SUM(C20:C24)</f>
        <v>0</v>
      </c>
      <c r="D25" s="244" t="e">
        <f>SUM(D20:D24)</f>
        <v>#DIV/0!</v>
      </c>
      <c r="E25" s="237"/>
      <c r="F25" s="237"/>
      <c r="G25" s="237"/>
      <c r="H25" s="237"/>
      <c r="I25" s="237"/>
      <c r="J25" s="237"/>
      <c r="K25" s="237"/>
      <c r="L25" s="237"/>
      <c r="M25" s="237"/>
      <c r="N25" s="237"/>
      <c r="O25" s="237"/>
      <c r="P25" s="275"/>
      <c r="R25" s="216"/>
    </row>
    <row r="26" spans="1:18" ht="15.75" thickBot="1" x14ac:dyDescent="0.3">
      <c r="A26" s="274"/>
      <c r="B26" s="237"/>
      <c r="C26" s="237"/>
      <c r="D26" s="237"/>
      <c r="E26" s="51"/>
      <c r="F26" s="76"/>
      <c r="G26" s="51"/>
      <c r="H26" s="51"/>
      <c r="I26" s="51"/>
      <c r="J26" s="51"/>
      <c r="K26" s="237"/>
      <c r="L26" s="237"/>
      <c r="M26" s="237"/>
      <c r="N26" s="237"/>
      <c r="O26" s="237"/>
      <c r="P26" s="275"/>
      <c r="R26" s="216"/>
    </row>
    <row r="27" spans="1:18" ht="15.75" thickBot="1" x14ac:dyDescent="0.3">
      <c r="A27" s="474" t="s">
        <v>164</v>
      </c>
      <c r="B27" s="475"/>
      <c r="C27" s="475"/>
      <c r="D27" s="476"/>
      <c r="E27" s="237"/>
      <c r="F27" s="198"/>
      <c r="G27" s="183"/>
      <c r="H27" s="237"/>
      <c r="I27" s="237"/>
      <c r="J27" s="51"/>
      <c r="K27" s="51"/>
      <c r="L27" s="51"/>
      <c r="M27" s="51"/>
      <c r="N27" s="51"/>
      <c r="O27" s="51"/>
      <c r="P27" s="52"/>
    </row>
    <row r="28" spans="1:18" ht="30" x14ac:dyDescent="0.25">
      <c r="A28" s="245" t="s">
        <v>5</v>
      </c>
      <c r="B28" s="246" t="s">
        <v>2</v>
      </c>
      <c r="C28" s="247" t="s">
        <v>92</v>
      </c>
      <c r="D28" s="248" t="s">
        <v>93</v>
      </c>
      <c r="E28" s="237"/>
      <c r="F28" s="249"/>
      <c r="G28" s="250"/>
      <c r="H28" s="237"/>
      <c r="I28" s="237"/>
      <c r="J28" s="51"/>
      <c r="K28" s="51"/>
      <c r="L28" s="51"/>
      <c r="M28" s="51"/>
      <c r="N28" s="51"/>
      <c r="O28" s="51"/>
      <c r="P28" s="52"/>
    </row>
    <row r="29" spans="1:18" x14ac:dyDescent="0.25">
      <c r="A29" s="63" t="s">
        <v>100</v>
      </c>
      <c r="B29" s="188">
        <v>0</v>
      </c>
      <c r="C29" s="251">
        <f>B29/10</f>
        <v>0</v>
      </c>
      <c r="D29" s="252" t="e">
        <f>+B29/$B$39</f>
        <v>#DIV/0!</v>
      </c>
      <c r="E29" s="237"/>
      <c r="F29" s="237"/>
      <c r="G29" s="237"/>
      <c r="H29" s="237"/>
      <c r="I29" s="237"/>
      <c r="J29" s="51"/>
      <c r="K29" s="51"/>
      <c r="L29" s="51"/>
      <c r="M29" s="51"/>
      <c r="N29" s="51"/>
      <c r="O29" s="51"/>
      <c r="P29" s="52"/>
    </row>
    <row r="30" spans="1:18" x14ac:dyDescent="0.25">
      <c r="A30" s="63" t="s">
        <v>115</v>
      </c>
      <c r="B30" s="188">
        <v>0</v>
      </c>
      <c r="C30" s="158">
        <f t="shared" ref="C30:C38" si="11">B30/10</f>
        <v>0</v>
      </c>
      <c r="D30" s="253" t="e">
        <f t="shared" ref="D30:D38" si="12">+B30/$B$39</f>
        <v>#DIV/0!</v>
      </c>
      <c r="E30" s="237"/>
      <c r="F30" s="237"/>
      <c r="G30" s="237"/>
      <c r="H30" s="237"/>
      <c r="I30" s="237"/>
      <c r="J30" s="51"/>
      <c r="K30" s="51"/>
      <c r="L30" s="51"/>
      <c r="M30" s="51"/>
      <c r="N30" s="51"/>
      <c r="O30" s="51"/>
      <c r="P30" s="52"/>
    </row>
    <row r="31" spans="1:18" x14ac:dyDescent="0.25">
      <c r="A31" s="62" t="s">
        <v>115</v>
      </c>
      <c r="B31" s="188">
        <v>0</v>
      </c>
      <c r="C31" s="158">
        <f t="shared" si="11"/>
        <v>0</v>
      </c>
      <c r="D31" s="253" t="e">
        <f t="shared" si="12"/>
        <v>#DIV/0!</v>
      </c>
      <c r="E31" s="237"/>
      <c r="F31" s="237"/>
      <c r="G31" s="237"/>
      <c r="H31" s="237"/>
      <c r="I31" s="237"/>
      <c r="J31" s="51"/>
      <c r="K31" s="51"/>
      <c r="L31" s="51"/>
      <c r="M31" s="51"/>
      <c r="N31" s="51"/>
      <c r="O31" s="51"/>
      <c r="P31" s="52"/>
    </row>
    <row r="32" spans="1:18" x14ac:dyDescent="0.25">
      <c r="A32" s="63" t="s">
        <v>101</v>
      </c>
      <c r="B32" s="188">
        <v>0</v>
      </c>
      <c r="C32" s="158">
        <f t="shared" si="11"/>
        <v>0</v>
      </c>
      <c r="D32" s="253" t="e">
        <f t="shared" si="12"/>
        <v>#DIV/0!</v>
      </c>
      <c r="E32" s="237"/>
      <c r="F32" s="237"/>
      <c r="G32" s="237"/>
      <c r="H32" s="237"/>
      <c r="I32" s="237"/>
      <c r="J32" s="51"/>
      <c r="K32" s="51"/>
      <c r="L32" s="51"/>
      <c r="M32" s="51"/>
      <c r="N32" s="51"/>
      <c r="O32" s="51"/>
      <c r="P32" s="52"/>
    </row>
    <row r="33" spans="1:16" x14ac:dyDescent="0.25">
      <c r="A33" s="63" t="s">
        <v>102</v>
      </c>
      <c r="B33" s="188">
        <v>0</v>
      </c>
      <c r="C33" s="158">
        <f t="shared" si="11"/>
        <v>0</v>
      </c>
      <c r="D33" s="253" t="e">
        <f t="shared" si="12"/>
        <v>#DIV/0!</v>
      </c>
      <c r="E33" s="237"/>
      <c r="F33" s="237"/>
      <c r="G33" s="237"/>
      <c r="H33" s="237"/>
      <c r="I33" s="237"/>
      <c r="J33" s="51"/>
      <c r="K33" s="51"/>
      <c r="L33" s="51"/>
      <c r="M33" s="51"/>
      <c r="N33" s="51"/>
      <c r="O33" s="51"/>
      <c r="P33" s="52"/>
    </row>
    <row r="34" spans="1:16" ht="25.5" x14ac:dyDescent="0.25">
      <c r="A34" s="254" t="s">
        <v>109</v>
      </c>
      <c r="B34" s="188">
        <v>0</v>
      </c>
      <c r="C34" s="158">
        <f t="shared" si="11"/>
        <v>0</v>
      </c>
      <c r="D34" s="253" t="e">
        <f t="shared" si="12"/>
        <v>#DIV/0!</v>
      </c>
      <c r="E34" s="237"/>
      <c r="F34" s="237"/>
      <c r="G34" s="237"/>
      <c r="H34" s="237"/>
      <c r="I34" s="237"/>
      <c r="J34" s="51"/>
      <c r="K34" s="51"/>
      <c r="L34" s="51"/>
      <c r="M34" s="51"/>
      <c r="N34" s="51"/>
      <c r="O34" s="51"/>
      <c r="P34" s="52"/>
    </row>
    <row r="35" spans="1:16" x14ac:dyDescent="0.25">
      <c r="A35" s="63" t="s">
        <v>103</v>
      </c>
      <c r="B35" s="188">
        <v>0</v>
      </c>
      <c r="C35" s="158">
        <f t="shared" si="11"/>
        <v>0</v>
      </c>
      <c r="D35" s="253" t="e">
        <f t="shared" si="12"/>
        <v>#DIV/0!</v>
      </c>
      <c r="E35" s="237"/>
      <c r="F35" s="237"/>
      <c r="G35" s="237"/>
      <c r="H35" s="237"/>
      <c r="I35" s="237"/>
      <c r="J35" s="51"/>
      <c r="K35" s="51"/>
      <c r="L35" s="51"/>
      <c r="M35" s="51"/>
      <c r="N35" s="51"/>
      <c r="O35" s="51"/>
      <c r="P35" s="52"/>
    </row>
    <row r="36" spans="1:16" x14ac:dyDescent="0.25">
      <c r="A36" s="63" t="s">
        <v>104</v>
      </c>
      <c r="B36" s="188">
        <v>0</v>
      </c>
      <c r="C36" s="158">
        <f t="shared" si="11"/>
        <v>0</v>
      </c>
      <c r="D36" s="253" t="e">
        <f t="shared" si="12"/>
        <v>#DIV/0!</v>
      </c>
      <c r="E36" s="237"/>
      <c r="F36" s="237"/>
      <c r="G36" s="237"/>
      <c r="H36" s="237"/>
      <c r="I36" s="237"/>
      <c r="J36" s="51"/>
      <c r="K36" s="51"/>
      <c r="L36" s="51"/>
      <c r="M36" s="51"/>
      <c r="N36" s="51"/>
      <c r="O36" s="51"/>
      <c r="P36" s="52"/>
    </row>
    <row r="37" spans="1:16" x14ac:dyDescent="0.25">
      <c r="A37" s="63" t="s">
        <v>105</v>
      </c>
      <c r="B37" s="188">
        <v>0</v>
      </c>
      <c r="C37" s="158">
        <f t="shared" si="11"/>
        <v>0</v>
      </c>
      <c r="D37" s="253" t="e">
        <f t="shared" si="12"/>
        <v>#DIV/0!</v>
      </c>
      <c r="E37" s="237"/>
      <c r="F37" s="237"/>
      <c r="G37" s="237"/>
      <c r="H37" s="237"/>
      <c r="I37" s="237"/>
      <c r="J37" s="51"/>
      <c r="K37" s="51"/>
      <c r="L37" s="51"/>
      <c r="M37" s="51"/>
      <c r="N37" s="51"/>
      <c r="O37" s="51"/>
      <c r="P37" s="52"/>
    </row>
    <row r="38" spans="1:16" x14ac:dyDescent="0.25">
      <c r="A38" s="63" t="s">
        <v>106</v>
      </c>
      <c r="B38" s="188">
        <v>0</v>
      </c>
      <c r="C38" s="158">
        <f t="shared" si="11"/>
        <v>0</v>
      </c>
      <c r="D38" s="253" t="e">
        <f t="shared" si="12"/>
        <v>#DIV/0!</v>
      </c>
      <c r="E38" s="237"/>
      <c r="F38" s="237"/>
      <c r="G38" s="237"/>
      <c r="H38" s="237"/>
      <c r="I38" s="237"/>
      <c r="J38" s="51"/>
      <c r="K38" s="51"/>
      <c r="L38" s="51"/>
      <c r="M38" s="51"/>
      <c r="N38" s="51"/>
      <c r="O38" s="51"/>
      <c r="P38" s="52"/>
    </row>
    <row r="39" spans="1:16" ht="15.75" thickBot="1" x14ac:dyDescent="0.3">
      <c r="A39" s="255" t="s">
        <v>42</v>
      </c>
      <c r="B39" s="256">
        <f>SUM(B29:B38)</f>
        <v>0</v>
      </c>
      <c r="C39" s="257">
        <f>SUM(C29:C38)</f>
        <v>0</v>
      </c>
      <c r="D39" s="258" t="e">
        <f>SUM(D29:D38)</f>
        <v>#DIV/0!</v>
      </c>
      <c r="E39" s="51"/>
      <c r="F39" s="280"/>
      <c r="G39" s="51"/>
      <c r="H39" s="51"/>
      <c r="I39" s="51"/>
      <c r="J39" s="51"/>
      <c r="K39" s="51"/>
      <c r="L39" s="51"/>
      <c r="M39" s="51"/>
      <c r="N39" s="51"/>
      <c r="O39" s="51"/>
      <c r="P39" s="52"/>
    </row>
    <row r="40" spans="1:16" x14ac:dyDescent="0.25">
      <c r="A40" s="50"/>
      <c r="B40" s="51"/>
      <c r="C40" s="51"/>
      <c r="D40" s="51"/>
      <c r="E40" s="51"/>
      <c r="F40" s="76"/>
      <c r="G40" s="51"/>
      <c r="H40" s="51"/>
      <c r="I40" s="51"/>
      <c r="J40" s="51"/>
      <c r="K40" s="51"/>
      <c r="L40" s="51"/>
      <c r="M40" s="51"/>
      <c r="N40" s="51"/>
      <c r="O40" s="51"/>
      <c r="P40" s="52"/>
    </row>
    <row r="41" spans="1:16" ht="15.75" thickBot="1" x14ac:dyDescent="0.3">
      <c r="A41" s="50"/>
      <c r="B41" s="51"/>
      <c r="C41" s="51"/>
      <c r="D41" s="51"/>
      <c r="E41" s="76"/>
      <c r="F41" s="76"/>
      <c r="G41" s="76"/>
      <c r="H41" s="51"/>
      <c r="I41" s="51"/>
      <c r="J41" s="51"/>
      <c r="K41" s="51"/>
      <c r="L41" s="51"/>
      <c r="M41" s="51"/>
      <c r="N41" s="51"/>
      <c r="O41" s="51"/>
      <c r="P41" s="52"/>
    </row>
    <row r="42" spans="1:16" ht="15.75" thickBot="1" x14ac:dyDescent="0.3">
      <c r="A42" s="474" t="s">
        <v>236</v>
      </c>
      <c r="B42" s="475"/>
      <c r="C42" s="475"/>
      <c r="D42" s="476"/>
      <c r="E42" s="51"/>
      <c r="F42" s="212"/>
      <c r="G42" s="51"/>
      <c r="H42" s="51"/>
      <c r="I42" s="51"/>
      <c r="J42" s="51"/>
      <c r="K42" s="51"/>
      <c r="L42" s="51"/>
      <c r="M42" s="51"/>
      <c r="N42" s="51"/>
      <c r="O42" s="51"/>
      <c r="P42" s="52"/>
    </row>
    <row r="43" spans="1:16" ht="33" customHeight="1" x14ac:dyDescent="0.25">
      <c r="A43" s="245" t="s">
        <v>64</v>
      </c>
      <c r="B43" s="247" t="s">
        <v>2</v>
      </c>
      <c r="C43" s="247" t="s">
        <v>92</v>
      </c>
      <c r="D43" s="259" t="s">
        <v>93</v>
      </c>
      <c r="E43" s="76"/>
      <c r="F43" s="98"/>
      <c r="G43" s="78"/>
      <c r="H43" s="51"/>
      <c r="I43" s="186"/>
      <c r="J43" s="51"/>
      <c r="K43" s="51"/>
      <c r="L43" s="51"/>
      <c r="M43" s="51"/>
      <c r="N43" s="51"/>
      <c r="O43" s="51"/>
      <c r="P43" s="52"/>
    </row>
    <row r="44" spans="1:16" x14ac:dyDescent="0.25">
      <c r="A44" s="260"/>
      <c r="B44" s="261">
        <v>0</v>
      </c>
      <c r="C44" s="262">
        <f>+B44/10</f>
        <v>0</v>
      </c>
      <c r="D44" s="263" t="e">
        <f>+B44/$B$51</f>
        <v>#DIV/0!</v>
      </c>
      <c r="E44" s="264"/>
      <c r="F44" s="98"/>
      <c r="G44" s="98"/>
      <c r="H44" s="98"/>
      <c r="I44" s="98"/>
      <c r="J44" s="98"/>
      <c r="K44" s="51"/>
      <c r="L44" s="51"/>
      <c r="M44" s="51"/>
      <c r="N44" s="51"/>
      <c r="O44" s="51"/>
      <c r="P44" s="52"/>
    </row>
    <row r="45" spans="1:16" x14ac:dyDescent="0.25">
      <c r="A45" s="265"/>
      <c r="B45" s="261"/>
      <c r="C45" s="262">
        <f t="shared" ref="C45:C50" si="13">+B45/10</f>
        <v>0</v>
      </c>
      <c r="D45" s="263" t="e">
        <f t="shared" ref="D45:D50" si="14">+B45/$B$51</f>
        <v>#DIV/0!</v>
      </c>
      <c r="E45" s="264"/>
      <c r="F45" s="98"/>
      <c r="G45" s="98"/>
      <c r="H45" s="98"/>
      <c r="I45" s="76"/>
      <c r="J45" s="51"/>
      <c r="K45" s="51"/>
      <c r="L45" s="51"/>
      <c r="M45" s="51"/>
      <c r="N45" s="51"/>
      <c r="O45" s="51"/>
      <c r="P45" s="52"/>
    </row>
    <row r="46" spans="1:16" x14ac:dyDescent="0.25">
      <c r="A46" s="265"/>
      <c r="B46" s="261"/>
      <c r="C46" s="262">
        <f t="shared" si="13"/>
        <v>0</v>
      </c>
      <c r="D46" s="263" t="e">
        <f t="shared" si="14"/>
        <v>#DIV/0!</v>
      </c>
      <c r="E46" s="264"/>
      <c r="F46" s="98"/>
      <c r="G46" s="98"/>
      <c r="H46" s="98"/>
      <c r="I46" s="76"/>
      <c r="J46" s="51"/>
      <c r="K46" s="51"/>
      <c r="L46" s="51"/>
      <c r="M46" s="51"/>
      <c r="N46" s="51"/>
      <c r="O46" s="51"/>
      <c r="P46" s="52"/>
    </row>
    <row r="47" spans="1:16" x14ac:dyDescent="0.25">
      <c r="A47" s="265"/>
      <c r="B47" s="261">
        <v>0</v>
      </c>
      <c r="C47" s="262">
        <f t="shared" si="13"/>
        <v>0</v>
      </c>
      <c r="D47" s="263" t="e">
        <f t="shared" si="14"/>
        <v>#DIV/0!</v>
      </c>
      <c r="E47" s="264"/>
      <c r="F47" s="98"/>
      <c r="G47" s="98"/>
      <c r="H47" s="98"/>
      <c r="I47" s="76"/>
      <c r="J47" s="51"/>
      <c r="K47" s="51"/>
      <c r="L47" s="51"/>
      <c r="M47" s="51"/>
      <c r="N47" s="51"/>
      <c r="O47" s="51"/>
      <c r="P47" s="52"/>
    </row>
    <row r="48" spans="1:16" x14ac:dyDescent="0.25">
      <c r="A48" s="265"/>
      <c r="B48" s="261"/>
      <c r="C48" s="262">
        <f t="shared" si="13"/>
        <v>0</v>
      </c>
      <c r="D48" s="263" t="e">
        <f t="shared" si="14"/>
        <v>#DIV/0!</v>
      </c>
      <c r="E48" s="264"/>
      <c r="F48" s="98"/>
      <c r="G48" s="98"/>
      <c r="H48" s="98"/>
      <c r="I48" s="76"/>
      <c r="J48" s="51"/>
      <c r="K48" s="51"/>
      <c r="L48" s="51"/>
      <c r="M48" s="51"/>
      <c r="N48" s="51"/>
      <c r="O48" s="51"/>
      <c r="P48" s="52"/>
    </row>
    <row r="49" spans="1:16" x14ac:dyDescent="0.25">
      <c r="A49" s="265"/>
      <c r="B49" s="261"/>
      <c r="C49" s="262">
        <f t="shared" si="13"/>
        <v>0</v>
      </c>
      <c r="D49" s="263" t="e">
        <f t="shared" si="14"/>
        <v>#DIV/0!</v>
      </c>
      <c r="E49" s="264"/>
      <c r="F49" s="98"/>
      <c r="G49" s="98"/>
      <c r="H49" s="98"/>
      <c r="I49" s="76"/>
      <c r="J49" s="51"/>
      <c r="K49" s="51"/>
      <c r="L49" s="51"/>
      <c r="M49" s="51"/>
      <c r="N49" s="51"/>
      <c r="O49" s="51"/>
      <c r="P49" s="52"/>
    </row>
    <row r="50" spans="1:16" x14ac:dyDescent="0.25">
      <c r="A50" s="265"/>
      <c r="B50" s="261"/>
      <c r="C50" s="262">
        <f t="shared" si="13"/>
        <v>0</v>
      </c>
      <c r="D50" s="263" t="e">
        <f t="shared" si="14"/>
        <v>#DIV/0!</v>
      </c>
      <c r="E50" s="264"/>
      <c r="F50" s="98"/>
      <c r="G50" s="98"/>
      <c r="H50" s="98"/>
      <c r="I50" s="76"/>
      <c r="J50" s="51"/>
      <c r="K50" s="51"/>
      <c r="L50" s="51"/>
      <c r="M50" s="51"/>
      <c r="N50" s="51"/>
      <c r="O50" s="51"/>
      <c r="P50" s="52"/>
    </row>
    <row r="51" spans="1:16" ht="15.75" thickBot="1" x14ac:dyDescent="0.3">
      <c r="A51" s="266" t="s">
        <v>42</v>
      </c>
      <c r="B51" s="267">
        <f>SUM(B44:B50)</f>
        <v>0</v>
      </c>
      <c r="C51" s="268">
        <f>SUM(C44:C50)</f>
        <v>0</v>
      </c>
      <c r="D51" s="269" t="e">
        <f>SUM(D44:D50)</f>
        <v>#DIV/0!</v>
      </c>
      <c r="E51" s="76"/>
      <c r="F51" s="136"/>
      <c r="G51" s="98"/>
      <c r="H51" s="76"/>
      <c r="I51" s="51"/>
      <c r="J51" s="51"/>
      <c r="K51" s="51"/>
      <c r="L51" s="51"/>
      <c r="M51" s="51"/>
      <c r="N51" s="51"/>
      <c r="O51" s="51"/>
      <c r="P51" s="52"/>
    </row>
    <row r="52" spans="1:16" x14ac:dyDescent="0.25">
      <c r="A52" s="50"/>
      <c r="B52" s="51"/>
      <c r="C52" s="51"/>
      <c r="D52" s="51"/>
      <c r="E52" s="76"/>
      <c r="F52" s="98"/>
      <c r="G52" s="98"/>
      <c r="H52" s="76"/>
      <c r="I52" s="98"/>
      <c r="J52" s="51"/>
      <c r="K52" s="51"/>
      <c r="L52" s="51"/>
      <c r="M52" s="51"/>
      <c r="N52" s="51"/>
      <c r="O52" s="51"/>
      <c r="P52" s="52"/>
    </row>
    <row r="53" spans="1:16" x14ac:dyDescent="0.25">
      <c r="A53" s="50"/>
      <c r="B53" s="160"/>
      <c r="C53" s="51"/>
      <c r="D53" s="51"/>
      <c r="E53" s="76"/>
      <c r="F53" s="76"/>
      <c r="G53" s="76"/>
      <c r="H53" s="76"/>
      <c r="I53" s="51"/>
      <c r="J53" s="51"/>
      <c r="K53" s="51"/>
      <c r="L53" s="51"/>
      <c r="M53" s="51"/>
      <c r="N53" s="51"/>
      <c r="O53" s="51"/>
      <c r="P53" s="52"/>
    </row>
    <row r="54" spans="1:16" ht="30" x14ac:dyDescent="0.25">
      <c r="A54" s="54" t="s">
        <v>98</v>
      </c>
      <c r="B54" s="238" t="s">
        <v>2</v>
      </c>
      <c r="C54" s="238" t="s">
        <v>92</v>
      </c>
      <c r="D54" s="51"/>
      <c r="E54" s="76"/>
      <c r="F54" s="76"/>
      <c r="G54" s="76"/>
      <c r="H54" s="76"/>
      <c r="I54" s="51"/>
      <c r="J54" s="51"/>
      <c r="K54" s="51"/>
      <c r="L54" s="51"/>
      <c r="M54" s="51"/>
      <c r="N54" s="51"/>
      <c r="O54" s="51"/>
      <c r="P54" s="52"/>
    </row>
    <row r="55" spans="1:16" ht="51.75" customHeight="1" x14ac:dyDescent="0.25">
      <c r="A55" s="123" t="s">
        <v>119</v>
      </c>
      <c r="B55" s="113">
        <f>+B25</f>
        <v>0</v>
      </c>
      <c r="C55" s="113">
        <f>+B55/10</f>
        <v>0</v>
      </c>
      <c r="D55" s="51"/>
      <c r="E55" s="76"/>
      <c r="F55" s="51"/>
      <c r="G55" s="76"/>
      <c r="H55" s="76"/>
      <c r="I55" s="51"/>
      <c r="J55" s="51"/>
      <c r="K55" s="51"/>
      <c r="L55" s="51"/>
      <c r="M55" s="51"/>
      <c r="N55" s="51"/>
      <c r="O55" s="51"/>
      <c r="P55" s="52"/>
    </row>
    <row r="56" spans="1:16" ht="24.75" customHeight="1" x14ac:dyDescent="0.25">
      <c r="A56" s="123" t="s">
        <v>147</v>
      </c>
      <c r="B56" s="113">
        <v>0</v>
      </c>
      <c r="C56" s="113">
        <f t="shared" ref="C56:C63" si="15">+B56/10</f>
        <v>0</v>
      </c>
      <c r="D56" s="51"/>
      <c r="E56" s="51"/>
      <c r="F56" s="51"/>
      <c r="G56" s="51"/>
      <c r="H56" s="51"/>
      <c r="I56" s="51"/>
      <c r="J56" s="51"/>
      <c r="K56" s="51"/>
      <c r="L56" s="51"/>
      <c r="M56" s="51"/>
      <c r="N56" s="51"/>
      <c r="O56" s="51"/>
      <c r="P56" s="52"/>
    </row>
    <row r="57" spans="1:16" ht="27.75" customHeight="1" x14ac:dyDescent="0.25">
      <c r="A57" s="123" t="s">
        <v>120</v>
      </c>
      <c r="B57" s="113">
        <v>0</v>
      </c>
      <c r="C57" s="113">
        <f t="shared" si="15"/>
        <v>0</v>
      </c>
      <c r="D57" s="51"/>
      <c r="E57" s="51"/>
      <c r="F57" s="51"/>
      <c r="G57" s="51"/>
      <c r="H57" s="51"/>
      <c r="I57" s="51"/>
      <c r="J57" s="51"/>
      <c r="K57" s="51"/>
      <c r="L57" s="51"/>
      <c r="M57" s="51"/>
      <c r="N57" s="51"/>
      <c r="O57" s="51"/>
      <c r="P57" s="52"/>
    </row>
    <row r="58" spans="1:16" ht="30.75" customHeight="1" x14ac:dyDescent="0.25">
      <c r="A58" s="123" t="s">
        <v>121</v>
      </c>
      <c r="B58" s="113">
        <v>0</v>
      </c>
      <c r="C58" s="113">
        <f t="shared" si="15"/>
        <v>0</v>
      </c>
      <c r="D58" s="51"/>
      <c r="E58" s="51"/>
      <c r="F58" s="51"/>
      <c r="G58" s="51"/>
      <c r="H58" s="51"/>
      <c r="I58" s="51"/>
      <c r="J58" s="51"/>
      <c r="K58" s="51"/>
      <c r="L58" s="51"/>
      <c r="M58" s="51"/>
      <c r="N58" s="51"/>
      <c r="O58" s="51"/>
      <c r="P58" s="52"/>
    </row>
    <row r="59" spans="1:16" ht="70.5" customHeight="1" x14ac:dyDescent="0.25">
      <c r="A59" s="123" t="s">
        <v>122</v>
      </c>
      <c r="B59" s="113">
        <v>0</v>
      </c>
      <c r="C59" s="113">
        <f t="shared" si="15"/>
        <v>0</v>
      </c>
      <c r="D59" s="51"/>
      <c r="E59" s="51"/>
      <c r="F59" s="51"/>
      <c r="G59" s="51"/>
      <c r="H59" s="51"/>
      <c r="I59" s="51"/>
      <c r="J59" s="51"/>
      <c r="K59" s="51"/>
      <c r="L59" s="51"/>
      <c r="M59" s="51"/>
      <c r="N59" s="51"/>
      <c r="O59" s="51"/>
      <c r="P59" s="52"/>
    </row>
    <row r="60" spans="1:16" ht="25.5" customHeight="1" x14ac:dyDescent="0.25">
      <c r="A60" s="123" t="s">
        <v>123</v>
      </c>
      <c r="B60" s="113">
        <v>0</v>
      </c>
      <c r="C60" s="113">
        <f t="shared" si="15"/>
        <v>0</v>
      </c>
      <c r="D60" s="51"/>
      <c r="E60" s="51"/>
      <c r="F60" s="51"/>
      <c r="G60" s="51"/>
      <c r="H60" s="51"/>
      <c r="I60" s="51"/>
      <c r="J60" s="51"/>
      <c r="K60" s="51"/>
      <c r="L60" s="51"/>
      <c r="M60" s="51"/>
      <c r="N60" s="51"/>
      <c r="O60" s="51"/>
      <c r="P60" s="52"/>
    </row>
    <row r="61" spans="1:16" ht="33" customHeight="1" x14ac:dyDescent="0.25">
      <c r="A61" s="123" t="s">
        <v>124</v>
      </c>
      <c r="B61" s="113">
        <v>0</v>
      </c>
      <c r="C61" s="113">
        <f t="shared" si="15"/>
        <v>0</v>
      </c>
      <c r="D61" s="51"/>
      <c r="E61" s="51"/>
      <c r="F61" s="51"/>
      <c r="G61" s="51"/>
      <c r="H61" s="51"/>
      <c r="I61" s="51"/>
      <c r="J61" s="51"/>
      <c r="K61" s="51"/>
      <c r="L61" s="51"/>
      <c r="M61" s="51"/>
      <c r="N61" s="51"/>
      <c r="O61" s="51"/>
      <c r="P61" s="52"/>
    </row>
    <row r="62" spans="1:16" ht="21" customHeight="1" x14ac:dyDescent="0.25">
      <c r="A62" s="123" t="s">
        <v>125</v>
      </c>
      <c r="B62" s="113">
        <v>0</v>
      </c>
      <c r="C62" s="113">
        <f t="shared" si="15"/>
        <v>0</v>
      </c>
      <c r="D62" s="51"/>
      <c r="E62" s="51"/>
      <c r="F62" s="51"/>
      <c r="G62" s="51"/>
      <c r="H62" s="51"/>
      <c r="I62" s="51"/>
      <c r="J62" s="51"/>
      <c r="K62" s="51"/>
      <c r="L62" s="51"/>
      <c r="M62" s="51"/>
      <c r="N62" s="51"/>
      <c r="O62" s="51"/>
      <c r="P62" s="52"/>
    </row>
    <row r="63" spans="1:16" ht="24.75" customHeight="1" x14ac:dyDescent="0.25">
      <c r="A63" s="123" t="s">
        <v>126</v>
      </c>
      <c r="B63" s="113">
        <v>0</v>
      </c>
      <c r="C63" s="113">
        <f t="shared" si="15"/>
        <v>0</v>
      </c>
      <c r="D63" s="51"/>
      <c r="E63" s="51"/>
      <c r="F63" s="51"/>
      <c r="G63" s="51"/>
      <c r="H63" s="51"/>
      <c r="I63" s="51"/>
      <c r="J63" s="51"/>
      <c r="K63" s="51"/>
      <c r="L63" s="51"/>
      <c r="M63" s="51"/>
      <c r="N63" s="51"/>
      <c r="O63" s="51"/>
      <c r="P63" s="52"/>
    </row>
    <row r="64" spans="1:16" x14ac:dyDescent="0.25">
      <c r="A64" s="50"/>
      <c r="B64" s="51"/>
      <c r="C64" s="51"/>
      <c r="D64" s="51"/>
      <c r="E64" s="51"/>
      <c r="F64" s="51"/>
      <c r="G64" s="51"/>
      <c r="H64" s="51"/>
      <c r="I64" s="51"/>
      <c r="J64" s="51"/>
      <c r="K64" s="51"/>
      <c r="L64" s="51"/>
      <c r="M64" s="51"/>
      <c r="N64" s="51"/>
      <c r="O64" s="51"/>
      <c r="P64" s="52"/>
    </row>
    <row r="65" spans="1:16" x14ac:dyDescent="0.25">
      <c r="A65" s="50"/>
      <c r="B65" s="51"/>
      <c r="C65" s="51"/>
      <c r="D65" s="51"/>
      <c r="E65" s="51"/>
      <c r="F65" s="51"/>
      <c r="G65" s="51"/>
      <c r="H65" s="51"/>
      <c r="I65" s="51"/>
      <c r="J65" s="51"/>
      <c r="K65" s="51"/>
      <c r="L65" s="51"/>
      <c r="M65" s="51"/>
      <c r="N65" s="51"/>
      <c r="O65" s="51"/>
      <c r="P65" s="52"/>
    </row>
    <row r="66" spans="1:16" ht="15.75" thickBot="1" x14ac:dyDescent="0.3">
      <c r="A66" s="162"/>
      <c r="B66" s="119"/>
      <c r="C66" s="119"/>
      <c r="D66" s="119"/>
      <c r="E66" s="119"/>
      <c r="F66" s="119"/>
      <c r="G66" s="119"/>
      <c r="H66" s="119"/>
      <c r="I66" s="119"/>
      <c r="J66" s="119"/>
      <c r="K66" s="119"/>
      <c r="L66" s="119"/>
      <c r="M66" s="119"/>
      <c r="N66" s="119"/>
      <c r="O66" s="119"/>
      <c r="P66" s="86"/>
    </row>
  </sheetData>
  <mergeCells count="10">
    <mergeCell ref="A1:P1"/>
    <mergeCell ref="A27:D27"/>
    <mergeCell ref="A18:D18"/>
    <mergeCell ref="A42:D42"/>
    <mergeCell ref="A4:P4"/>
    <mergeCell ref="M5:M6"/>
    <mergeCell ref="D5:H5"/>
    <mergeCell ref="C5:C6"/>
    <mergeCell ref="I5:K5"/>
    <mergeCell ref="E20:I20"/>
  </mergeCells>
  <pageMargins left="0.31496062992125984" right="0.19685039370078741" top="0.15748031496062992" bottom="0.15748031496062992" header="0.15748031496062992" footer="0.15748031496062992"/>
  <pageSetup paperSize="14" scale="55"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1"/>
  <sheetViews>
    <sheetView topLeftCell="B1" zoomScale="80" zoomScaleNormal="80" workbookViewId="0">
      <selection activeCell="B21" sqref="B21"/>
    </sheetView>
  </sheetViews>
  <sheetFormatPr baseColWidth="10" defaultRowHeight="18.75" x14ac:dyDescent="0.25"/>
  <cols>
    <col min="1" max="1" width="11.42578125" style="283" hidden="1" customWidth="1"/>
    <col min="2" max="2" width="80.28515625" style="283" customWidth="1"/>
    <col min="3" max="3" width="23" style="283" customWidth="1"/>
    <col min="4" max="4" width="19.5703125" style="283" bestFit="1" customWidth="1"/>
    <col min="5" max="5" width="17.5703125" style="283" customWidth="1"/>
    <col min="6" max="6" width="25.28515625" style="283" bestFit="1" customWidth="1"/>
    <col min="7" max="7" width="26.5703125" style="283" customWidth="1"/>
    <col min="8" max="8" width="4.42578125" style="283" customWidth="1"/>
    <col min="9" max="9" width="23.85546875" style="283" bestFit="1" customWidth="1"/>
    <col min="10" max="10" width="18.85546875" style="283" customWidth="1"/>
    <col min="11" max="11" width="19.85546875" style="283" customWidth="1"/>
    <col min="12" max="12" width="23.85546875" style="283" customWidth="1"/>
    <col min="13" max="13" width="21.7109375" style="283" bestFit="1" customWidth="1"/>
    <col min="14" max="16384" width="11.42578125" style="283"/>
  </cols>
  <sheetData>
    <row r="2" spans="2:8" ht="8.25" customHeight="1" thickBot="1" x14ac:dyDescent="0.3"/>
    <row r="3" spans="2:8" ht="96.75" customHeight="1" thickBot="1" x14ac:dyDescent="0.3">
      <c r="B3" s="485" t="s">
        <v>222</v>
      </c>
      <c r="C3" s="486"/>
      <c r="D3" s="486"/>
      <c r="E3" s="486"/>
      <c r="F3" s="487"/>
      <c r="G3" s="488"/>
    </row>
    <row r="4" spans="2:8" ht="19.5" thickBot="1" x14ac:dyDescent="0.3">
      <c r="B4" s="284"/>
      <c r="C4" s="285"/>
      <c r="D4" s="285"/>
      <c r="E4" s="285"/>
      <c r="F4" s="285"/>
      <c r="G4" s="286"/>
    </row>
    <row r="5" spans="2:8" ht="64.5" customHeight="1" thickBot="1" x14ac:dyDescent="0.3">
      <c r="B5" s="504" t="s">
        <v>150</v>
      </c>
      <c r="C5" s="505"/>
      <c r="D5" s="506"/>
      <c r="E5" s="285"/>
      <c r="F5" s="287"/>
      <c r="G5" s="288"/>
    </row>
    <row r="6" spans="2:8" ht="19.5" thickBot="1" x14ac:dyDescent="0.3">
      <c r="B6" s="289" t="s">
        <v>0</v>
      </c>
      <c r="C6" s="290" t="s">
        <v>2</v>
      </c>
      <c r="D6" s="289" t="s">
        <v>1</v>
      </c>
      <c r="E6" s="285"/>
      <c r="F6" s="291"/>
      <c r="G6" s="281"/>
      <c r="H6" s="292"/>
    </row>
    <row r="7" spans="2:8" ht="19.5" x14ac:dyDescent="0.25">
      <c r="B7" s="293" t="s">
        <v>67</v>
      </c>
      <c r="C7" s="294">
        <f>C8+C9+C10+C11</f>
        <v>0</v>
      </c>
      <c r="D7" s="295" t="e">
        <f>SUM(D8:D11)</f>
        <v>#DIV/0!</v>
      </c>
      <c r="E7" s="296"/>
      <c r="F7" s="507" t="s">
        <v>117</v>
      </c>
      <c r="G7" s="508"/>
      <c r="H7" s="292"/>
    </row>
    <row r="8" spans="2:8" x14ac:dyDescent="0.25">
      <c r="B8" s="297" t="s">
        <v>112</v>
      </c>
      <c r="C8" s="298">
        <f>+G39+G40+G41+G42</f>
        <v>0</v>
      </c>
      <c r="D8" s="299" t="e">
        <f>C8/C31</f>
        <v>#DIV/0!</v>
      </c>
      <c r="E8" s="300"/>
      <c r="F8" s="301">
        <v>0</v>
      </c>
      <c r="G8" s="302"/>
      <c r="H8" s="292"/>
    </row>
    <row r="9" spans="2:8" x14ac:dyDescent="0.25">
      <c r="B9" s="297" t="s">
        <v>3</v>
      </c>
      <c r="C9" s="303">
        <f>+G36+G37+G38</f>
        <v>0</v>
      </c>
      <c r="D9" s="299" t="e">
        <f>C9/C31</f>
        <v>#DIV/0!</v>
      </c>
      <c r="E9" s="300"/>
      <c r="F9" s="301">
        <v>0</v>
      </c>
      <c r="G9" s="304">
        <v>0</v>
      </c>
      <c r="H9" s="292"/>
    </row>
    <row r="10" spans="2:8" x14ac:dyDescent="0.25">
      <c r="B10" s="297" t="s">
        <v>4</v>
      </c>
      <c r="C10" s="305">
        <f>+G43+G44+G45</f>
        <v>0</v>
      </c>
      <c r="D10" s="299" t="e">
        <f>C10/C31</f>
        <v>#DIV/0!</v>
      </c>
      <c r="E10" s="300"/>
      <c r="F10" s="306">
        <v>0</v>
      </c>
      <c r="G10" s="304">
        <v>0</v>
      </c>
      <c r="H10" s="307"/>
    </row>
    <row r="11" spans="2:8" x14ac:dyDescent="0.25">
      <c r="B11" s="297"/>
      <c r="C11" s="305"/>
      <c r="D11" s="299" t="e">
        <f>+C11/C31</f>
        <v>#DIV/0!</v>
      </c>
      <c r="E11" s="300"/>
      <c r="F11" s="308">
        <v>0</v>
      </c>
      <c r="G11" s="309">
        <f>SUM(G8:G10)</f>
        <v>0</v>
      </c>
      <c r="H11" s="307"/>
    </row>
    <row r="12" spans="2:8" x14ac:dyDescent="0.25">
      <c r="B12" s="297"/>
      <c r="C12" s="294"/>
      <c r="D12" s="299"/>
      <c r="E12" s="300"/>
      <c r="F12" s="310"/>
      <c r="G12" s="311"/>
    </row>
    <row r="13" spans="2:8" x14ac:dyDescent="0.25">
      <c r="B13" s="312" t="s">
        <v>66</v>
      </c>
      <c r="C13" s="313">
        <f>+G49</f>
        <v>0</v>
      </c>
      <c r="D13" s="314" t="e">
        <f>C13/C31</f>
        <v>#DIV/0!</v>
      </c>
      <c r="E13" s="296"/>
      <c r="F13" s="315"/>
      <c r="G13" s="316"/>
    </row>
    <row r="14" spans="2:8" x14ac:dyDescent="0.25">
      <c r="B14" s="312"/>
      <c r="C14" s="313"/>
      <c r="D14" s="314"/>
      <c r="E14" s="296"/>
      <c r="F14" s="315"/>
      <c r="G14" s="317"/>
    </row>
    <row r="15" spans="2:8" x14ac:dyDescent="0.25">
      <c r="B15" s="318" t="s">
        <v>68</v>
      </c>
      <c r="C15" s="319">
        <f>C16+C17</f>
        <v>0</v>
      </c>
      <c r="D15" s="320" t="e">
        <f>SUM(D16:D17)</f>
        <v>#DIV/0!</v>
      </c>
      <c r="E15" s="296"/>
      <c r="F15" s="315"/>
      <c r="G15" s="317"/>
    </row>
    <row r="16" spans="2:8" x14ac:dyDescent="0.25">
      <c r="B16" s="321" t="s">
        <v>69</v>
      </c>
      <c r="C16" s="322">
        <f>+G51</f>
        <v>0</v>
      </c>
      <c r="D16" s="299" t="e">
        <f>C16/C31</f>
        <v>#DIV/0!</v>
      </c>
      <c r="E16" s="300"/>
      <c r="F16" s="315"/>
      <c r="G16" s="317"/>
    </row>
    <row r="17" spans="2:11" x14ac:dyDescent="0.25">
      <c r="B17" s="321" t="s">
        <v>118</v>
      </c>
      <c r="C17" s="322">
        <f>+G52</f>
        <v>0</v>
      </c>
      <c r="D17" s="299" t="e">
        <f>C17/C31</f>
        <v>#DIV/0!</v>
      </c>
      <c r="E17" s="300"/>
      <c r="F17" s="315"/>
      <c r="G17" s="286"/>
      <c r="I17" s="323"/>
      <c r="J17" s="285"/>
      <c r="K17" s="285"/>
    </row>
    <row r="18" spans="2:11" x14ac:dyDescent="0.25">
      <c r="B18" s="321"/>
      <c r="C18" s="324"/>
      <c r="D18" s="299"/>
      <c r="E18" s="300"/>
      <c r="F18" s="315"/>
      <c r="G18" s="317"/>
      <c r="I18" s="323"/>
      <c r="J18" s="285"/>
      <c r="K18" s="285"/>
    </row>
    <row r="19" spans="2:11" x14ac:dyDescent="0.25">
      <c r="B19" s="325" t="s">
        <v>141</v>
      </c>
      <c r="C19" s="324">
        <f>+C20+C21+C22</f>
        <v>0</v>
      </c>
      <c r="D19" s="299"/>
      <c r="E19" s="300"/>
      <c r="F19" s="315"/>
      <c r="G19" s="317"/>
      <c r="I19" s="323"/>
      <c r="J19" s="285"/>
      <c r="K19" s="285"/>
    </row>
    <row r="20" spans="2:11" x14ac:dyDescent="0.25">
      <c r="B20" s="321" t="s">
        <v>142</v>
      </c>
      <c r="C20" s="322">
        <f>+G54</f>
        <v>0</v>
      </c>
      <c r="D20" s="326">
        <f>+G54</f>
        <v>0</v>
      </c>
      <c r="E20" s="300"/>
      <c r="F20" s="315"/>
      <c r="G20" s="317"/>
      <c r="I20" s="323"/>
      <c r="J20" s="285"/>
      <c r="K20" s="285"/>
    </row>
    <row r="21" spans="2:11" x14ac:dyDescent="0.25">
      <c r="B21" s="321" t="s">
        <v>143</v>
      </c>
      <c r="C21" s="322">
        <f>+G55</f>
        <v>0</v>
      </c>
      <c r="D21" s="326">
        <f>+G55</f>
        <v>0</v>
      </c>
      <c r="E21" s="300"/>
      <c r="F21" s="315"/>
      <c r="G21" s="317"/>
      <c r="I21" s="323"/>
      <c r="J21" s="285"/>
      <c r="K21" s="285"/>
    </row>
    <row r="22" spans="2:11" x14ac:dyDescent="0.25">
      <c r="B22" s="321" t="s">
        <v>144</v>
      </c>
      <c r="C22" s="324">
        <f>+G56</f>
        <v>0</v>
      </c>
      <c r="D22" s="326">
        <f>+G56</f>
        <v>0</v>
      </c>
      <c r="E22" s="300"/>
      <c r="F22" s="315"/>
      <c r="G22" s="317"/>
      <c r="I22" s="323"/>
      <c r="J22" s="285"/>
      <c r="K22" s="285"/>
    </row>
    <row r="23" spans="2:11" x14ac:dyDescent="0.25">
      <c r="B23" s="321"/>
      <c r="C23" s="324"/>
      <c r="D23" s="299"/>
      <c r="E23" s="300"/>
      <c r="F23" s="315"/>
      <c r="G23" s="317"/>
      <c r="I23" s="323"/>
      <c r="J23" s="285"/>
      <c r="K23" s="285"/>
    </row>
    <row r="24" spans="2:11" ht="37.5" x14ac:dyDescent="0.25">
      <c r="B24" s="325" t="s">
        <v>151</v>
      </c>
      <c r="C24" s="324">
        <f>+C25+C26</f>
        <v>0</v>
      </c>
      <c r="D24" s="326">
        <f>+D25+D26</f>
        <v>0</v>
      </c>
      <c r="E24" s="300"/>
      <c r="F24" s="315"/>
      <c r="G24" s="317"/>
      <c r="I24" s="323"/>
      <c r="J24" s="285"/>
      <c r="K24" s="285"/>
    </row>
    <row r="25" spans="2:11" x14ac:dyDescent="0.25">
      <c r="B25" s="327" t="s">
        <v>170</v>
      </c>
      <c r="C25" s="322">
        <f>+G58</f>
        <v>0</v>
      </c>
      <c r="D25" s="326">
        <f>+G58</f>
        <v>0</v>
      </c>
      <c r="E25" s="300"/>
      <c r="F25" s="315"/>
      <c r="G25" s="317"/>
      <c r="I25" s="323"/>
      <c r="J25" s="285"/>
      <c r="K25" s="285"/>
    </row>
    <row r="26" spans="2:11" x14ac:dyDescent="0.25">
      <c r="B26" s="327" t="s">
        <v>171</v>
      </c>
      <c r="C26" s="322">
        <f>+G59</f>
        <v>0</v>
      </c>
      <c r="D26" s="326">
        <f>+G59</f>
        <v>0</v>
      </c>
      <c r="E26" s="300"/>
      <c r="F26" s="315"/>
      <c r="G26" s="317"/>
      <c r="I26" s="323"/>
      <c r="J26" s="285"/>
      <c r="K26" s="285"/>
    </row>
    <row r="27" spans="2:11" x14ac:dyDescent="0.25">
      <c r="B27" s="321"/>
      <c r="C27" s="324"/>
      <c r="D27" s="299"/>
      <c r="E27" s="300"/>
      <c r="F27" s="315"/>
      <c r="G27" s="317"/>
      <c r="I27" s="323"/>
      <c r="J27" s="285"/>
      <c r="K27" s="285"/>
    </row>
    <row r="28" spans="2:11" x14ac:dyDescent="0.25">
      <c r="B28" s="328" t="s">
        <v>154</v>
      </c>
      <c r="C28" s="324">
        <f>+G61</f>
        <v>0</v>
      </c>
      <c r="D28" s="320" t="e">
        <f>+C28/$C$31</f>
        <v>#DIV/0!</v>
      </c>
      <c r="E28" s="300"/>
      <c r="F28" s="329"/>
      <c r="G28" s="317"/>
      <c r="I28" s="323"/>
      <c r="J28" s="285"/>
      <c r="K28" s="285"/>
    </row>
    <row r="29" spans="2:11" x14ac:dyDescent="0.25">
      <c r="B29" s="284"/>
      <c r="C29" s="324"/>
      <c r="D29" s="299"/>
      <c r="E29" s="300"/>
      <c r="F29" s="329"/>
      <c r="G29" s="317"/>
      <c r="I29" s="323"/>
      <c r="J29" s="285"/>
      <c r="K29" s="285"/>
    </row>
    <row r="30" spans="2:11" x14ac:dyDescent="0.25">
      <c r="B30" s="330"/>
      <c r="C30" s="324"/>
      <c r="D30" s="320"/>
      <c r="E30" s="300"/>
      <c r="F30" s="329"/>
      <c r="G30" s="317"/>
      <c r="I30" s="323"/>
      <c r="J30" s="331"/>
      <c r="K30" s="331"/>
    </row>
    <row r="31" spans="2:11" ht="19.5" thickBot="1" x14ac:dyDescent="0.3">
      <c r="B31" s="332" t="s">
        <v>84</v>
      </c>
      <c r="C31" s="333">
        <f>+C7+C13+C15+C19+C24+C28</f>
        <v>0</v>
      </c>
      <c r="D31" s="334" t="e">
        <f>D7+D13+D15+D28</f>
        <v>#DIV/0!</v>
      </c>
      <c r="E31" s="285"/>
      <c r="F31" s="335"/>
      <c r="G31" s="336"/>
      <c r="H31" s="337"/>
      <c r="I31" s="338"/>
      <c r="J31" s="338"/>
    </row>
    <row r="32" spans="2:11" ht="19.5" thickBot="1" x14ac:dyDescent="0.3">
      <c r="B32" s="284"/>
      <c r="C32" s="285"/>
      <c r="D32" s="285"/>
      <c r="E32" s="285"/>
      <c r="F32" s="339"/>
      <c r="G32" s="286"/>
      <c r="I32" s="338"/>
      <c r="J32" s="338"/>
    </row>
    <row r="33" spans="2:13" ht="49.5" customHeight="1" thickBot="1" x14ac:dyDescent="0.3">
      <c r="B33" s="501" t="s">
        <v>155</v>
      </c>
      <c r="C33" s="502"/>
      <c r="D33" s="502"/>
      <c r="E33" s="502"/>
      <c r="F33" s="502"/>
      <c r="G33" s="503"/>
      <c r="I33" s="338"/>
      <c r="J33" s="338"/>
      <c r="K33" s="338"/>
    </row>
    <row r="34" spans="2:13" ht="38.25" x14ac:dyDescent="0.25">
      <c r="B34" s="340" t="s">
        <v>5</v>
      </c>
      <c r="C34" s="341" t="s">
        <v>6</v>
      </c>
      <c r="D34" s="341" t="s">
        <v>7</v>
      </c>
      <c r="E34" s="341" t="s">
        <v>8</v>
      </c>
      <c r="F34" s="342" t="s">
        <v>70</v>
      </c>
      <c r="G34" s="343" t="s">
        <v>9</v>
      </c>
      <c r="I34" s="344"/>
      <c r="J34" s="344"/>
      <c r="K34" s="344"/>
    </row>
    <row r="35" spans="2:13" ht="18.75" customHeight="1" x14ac:dyDescent="0.25">
      <c r="B35" s="345"/>
      <c r="C35" s="346"/>
      <c r="D35" s="347"/>
      <c r="E35" s="348"/>
      <c r="F35" s="349"/>
      <c r="G35" s="350">
        <f>ROUND(C35*D35*E35,)+F35</f>
        <v>0</v>
      </c>
      <c r="I35" s="338"/>
      <c r="K35" s="338"/>
      <c r="L35" s="351"/>
      <c r="M35" s="352"/>
    </row>
    <row r="36" spans="2:13" x14ac:dyDescent="0.25">
      <c r="B36" s="345" t="s">
        <v>148</v>
      </c>
      <c r="C36" s="346">
        <f>+'DETALLES RUBROS ADMON'!I23</f>
        <v>51341</v>
      </c>
      <c r="D36" s="347">
        <v>0</v>
      </c>
      <c r="E36" s="348">
        <v>10</v>
      </c>
      <c r="F36" s="349">
        <f>+'SALARIOS PROYECTADOS'!I19+'SALARIOS PROYECTADOS'!K31</f>
        <v>0</v>
      </c>
      <c r="G36" s="350">
        <f>ROUND(C36*D36*E36,)+F36</f>
        <v>0</v>
      </c>
      <c r="H36" s="353"/>
      <c r="I36" s="338"/>
      <c r="K36" s="338"/>
      <c r="L36" s="351"/>
      <c r="M36" s="352"/>
    </row>
    <row r="37" spans="2:13" x14ac:dyDescent="0.25">
      <c r="B37" s="62" t="s">
        <v>43</v>
      </c>
      <c r="C37" s="346">
        <f>+'DETALLES RUBROS ADMON'!I24</f>
        <v>51342</v>
      </c>
      <c r="D37" s="347">
        <v>0</v>
      </c>
      <c r="E37" s="348">
        <v>10</v>
      </c>
      <c r="F37" s="349">
        <f>+'SALARIOS PROYECTADOS'!I20+'SALARIOS PROYECTADOS'!K32</f>
        <v>0</v>
      </c>
      <c r="G37" s="350">
        <f t="shared" ref="G37:G44" si="0">ROUND(C37*D37*E37,)+F37</f>
        <v>0</v>
      </c>
      <c r="I37" s="338"/>
      <c r="J37" s="338"/>
      <c r="K37" s="338"/>
      <c r="L37" s="351"/>
      <c r="M37" s="352"/>
    </row>
    <row r="38" spans="2:13" x14ac:dyDescent="0.25">
      <c r="B38" s="62" t="s">
        <v>113</v>
      </c>
      <c r="C38" s="346">
        <f>+'DETALLES RUBROS ADMON'!I25</f>
        <v>51342</v>
      </c>
      <c r="D38" s="347">
        <v>0</v>
      </c>
      <c r="E38" s="348">
        <v>10</v>
      </c>
      <c r="F38" s="349">
        <f>+'SALARIOS PROYECTADOS'!I21+'SALARIOS PROYECTADOS'!K33</f>
        <v>0</v>
      </c>
      <c r="G38" s="350">
        <f t="shared" si="0"/>
        <v>0</v>
      </c>
      <c r="H38" s="353"/>
      <c r="I38" s="338"/>
      <c r="J38" s="338"/>
      <c r="K38" s="338"/>
      <c r="L38" s="351"/>
      <c r="M38" s="352"/>
    </row>
    <row r="39" spans="2:13" x14ac:dyDescent="0.25">
      <c r="B39" s="62" t="s">
        <v>44</v>
      </c>
      <c r="C39" s="346">
        <f>+'DETALLES RUBROS ADMON'!I26</f>
        <v>51342</v>
      </c>
      <c r="D39" s="347">
        <v>0</v>
      </c>
      <c r="E39" s="348">
        <v>10</v>
      </c>
      <c r="F39" s="349">
        <f>+'SALARIOS PROYECTADOS'!I22+'SALARIOS PROYECTADOS'!K34</f>
        <v>0</v>
      </c>
      <c r="G39" s="350">
        <f t="shared" si="0"/>
        <v>0</v>
      </c>
      <c r="I39" s="338"/>
      <c r="J39" s="338"/>
      <c r="K39" s="338"/>
      <c r="L39" s="351"/>
      <c r="M39" s="352"/>
    </row>
    <row r="40" spans="2:13" x14ac:dyDescent="0.25">
      <c r="B40" s="62" t="s">
        <v>45</v>
      </c>
      <c r="C40" s="346">
        <f>+'DETALLES RUBROS ADMON'!I27</f>
        <v>51342</v>
      </c>
      <c r="D40" s="354">
        <v>0</v>
      </c>
      <c r="E40" s="348">
        <v>10</v>
      </c>
      <c r="F40" s="349">
        <f>+'SALARIOS PROYECTADOS'!I23+'SALARIOS PROYECTADOS'!K35</f>
        <v>0</v>
      </c>
      <c r="G40" s="350">
        <f t="shared" si="0"/>
        <v>0</v>
      </c>
      <c r="I40" s="338"/>
      <c r="J40" s="338"/>
      <c r="K40" s="338"/>
      <c r="L40" s="351"/>
      <c r="M40" s="338"/>
    </row>
    <row r="41" spans="2:13" x14ac:dyDescent="0.25">
      <c r="B41" s="62" t="s">
        <v>46</v>
      </c>
      <c r="C41" s="346">
        <f>+'DETALLES RUBROS ADMON'!I28</f>
        <v>51342</v>
      </c>
      <c r="D41" s="354">
        <v>0</v>
      </c>
      <c r="E41" s="348">
        <v>10</v>
      </c>
      <c r="F41" s="349">
        <f>+'SALARIOS PROYECTADOS'!I24+'SALARIOS PROYECTADOS'!K36</f>
        <v>0</v>
      </c>
      <c r="G41" s="350">
        <f t="shared" si="0"/>
        <v>0</v>
      </c>
      <c r="I41" s="338"/>
      <c r="J41" s="338"/>
      <c r="K41" s="338"/>
      <c r="L41" s="351"/>
      <c r="M41" s="338"/>
    </row>
    <row r="42" spans="2:13" x14ac:dyDescent="0.25">
      <c r="B42" s="62" t="s">
        <v>114</v>
      </c>
      <c r="C42" s="346">
        <f>+'DETALLES RUBROS ADMON'!I29</f>
        <v>51342</v>
      </c>
      <c r="D42" s="347">
        <v>0</v>
      </c>
      <c r="E42" s="348">
        <v>10</v>
      </c>
      <c r="F42" s="349">
        <f>+'SALARIOS PROYECTADOS'!I25+'SALARIOS PROYECTADOS'!K37</f>
        <v>0</v>
      </c>
      <c r="G42" s="350">
        <f t="shared" si="0"/>
        <v>0</v>
      </c>
      <c r="I42" s="338"/>
      <c r="J42" s="338"/>
      <c r="K42" s="338"/>
      <c r="L42" s="355"/>
      <c r="M42" s="338"/>
    </row>
    <row r="43" spans="2:13" x14ac:dyDescent="0.25">
      <c r="B43" s="63" t="s">
        <v>47</v>
      </c>
      <c r="C43" s="346">
        <f>+'DETALLES RUBROS ADMON'!I30</f>
        <v>51342</v>
      </c>
      <c r="D43" s="347">
        <v>0</v>
      </c>
      <c r="E43" s="348">
        <v>10</v>
      </c>
      <c r="F43" s="349">
        <v>0</v>
      </c>
      <c r="G43" s="350">
        <f t="shared" si="0"/>
        <v>0</v>
      </c>
      <c r="I43" s="338"/>
      <c r="J43" s="338"/>
      <c r="K43" s="338"/>
      <c r="L43" s="355"/>
      <c r="M43" s="338"/>
    </row>
    <row r="44" spans="2:13" x14ac:dyDescent="0.25">
      <c r="B44" s="63" t="s">
        <v>48</v>
      </c>
      <c r="C44" s="346">
        <f>+'DETALLES RUBROS ADMON'!I31</f>
        <v>51342</v>
      </c>
      <c r="D44" s="347">
        <v>0</v>
      </c>
      <c r="E44" s="348">
        <v>10</v>
      </c>
      <c r="F44" s="349">
        <v>0</v>
      </c>
      <c r="G44" s="350">
        <f t="shared" si="0"/>
        <v>0</v>
      </c>
      <c r="I44" s="338"/>
      <c r="J44" s="338"/>
      <c r="K44" s="338"/>
      <c r="L44" s="355"/>
      <c r="M44" s="338"/>
    </row>
    <row r="45" spans="2:13" x14ac:dyDescent="0.25">
      <c r="B45" s="63" t="s">
        <v>49</v>
      </c>
      <c r="C45" s="346">
        <f>+'DETALLES RUBROS ADMON'!I32</f>
        <v>51342</v>
      </c>
      <c r="D45" s="347">
        <v>0</v>
      </c>
      <c r="E45" s="348">
        <v>10</v>
      </c>
      <c r="F45" s="349">
        <f>+'SALARIOS PROYECTADOS'!I26+'SALARIOS PROYECTADOS'!K38</f>
        <v>0</v>
      </c>
      <c r="G45" s="350">
        <f>ROUND(C45*D45*E45,)+F45</f>
        <v>0</v>
      </c>
      <c r="I45" s="338"/>
      <c r="J45" s="338"/>
      <c r="K45" s="338"/>
      <c r="M45" s="338"/>
    </row>
    <row r="46" spans="2:13" ht="17.25" customHeight="1" x14ac:dyDescent="0.25">
      <c r="B46" s="345"/>
      <c r="C46" s="346"/>
      <c r="D46" s="347"/>
      <c r="E46" s="348"/>
      <c r="F46" s="349">
        <v>0</v>
      </c>
      <c r="G46" s="350">
        <f>ROUND(C46*D46*E46,)</f>
        <v>0</v>
      </c>
      <c r="H46" s="356"/>
      <c r="I46" s="357"/>
      <c r="J46" s="357"/>
      <c r="K46" s="357"/>
      <c r="M46" s="338"/>
    </row>
    <row r="47" spans="2:13" ht="21.75" thickBot="1" x14ac:dyDescent="0.3">
      <c r="B47" s="345"/>
      <c r="C47" s="346"/>
      <c r="D47" s="347"/>
      <c r="E47" s="348"/>
      <c r="F47" s="349">
        <v>0</v>
      </c>
      <c r="G47" s="350">
        <f>ROUND(C47*D47*E47,)</f>
        <v>0</v>
      </c>
      <c r="H47" s="358"/>
      <c r="I47" s="356"/>
      <c r="J47" s="356"/>
      <c r="K47" s="338"/>
      <c r="M47" s="338"/>
    </row>
    <row r="48" spans="2:13" ht="19.5" thickBot="1" x14ac:dyDescent="0.3">
      <c r="B48" s="359" t="s">
        <v>67</v>
      </c>
      <c r="C48" s="360"/>
      <c r="D48" s="361">
        <f>SUM(D35:D45)</f>
        <v>0</v>
      </c>
      <c r="E48" s="361"/>
      <c r="F48" s="361"/>
      <c r="G48" s="362">
        <f>SUM(G35:G47)</f>
        <v>0</v>
      </c>
      <c r="H48" s="363"/>
      <c r="M48" s="338"/>
    </row>
    <row r="49" spans="2:10" ht="18" customHeight="1" thickBot="1" x14ac:dyDescent="0.3">
      <c r="B49" s="359" t="s">
        <v>66</v>
      </c>
      <c r="C49" s="360"/>
      <c r="D49" s="361"/>
      <c r="E49" s="361"/>
      <c r="F49" s="361"/>
      <c r="G49" s="364">
        <f>+'DETALLES RUBROS ADMON'!F48</f>
        <v>0</v>
      </c>
      <c r="H49" s="363"/>
      <c r="I49" s="307"/>
    </row>
    <row r="50" spans="2:10" ht="19.5" thickBot="1" x14ac:dyDescent="0.3">
      <c r="B50" s="359" t="s">
        <v>68</v>
      </c>
      <c r="C50" s="360"/>
      <c r="D50" s="361"/>
      <c r="E50" s="361"/>
      <c r="F50" s="361"/>
      <c r="G50" s="365">
        <f>+G51+G52</f>
        <v>0</v>
      </c>
      <c r="H50" s="363"/>
      <c r="I50" s="366"/>
    </row>
    <row r="51" spans="2:10" ht="19.5" thickBot="1" x14ac:dyDescent="0.3">
      <c r="B51" s="367" t="s">
        <v>133</v>
      </c>
      <c r="C51" s="368"/>
      <c r="D51" s="369"/>
      <c r="E51" s="369"/>
      <c r="F51" s="369"/>
      <c r="G51" s="370">
        <f>+'DETALLES RUBROS ADMON'!E68</f>
        <v>0</v>
      </c>
      <c r="H51" s="363"/>
      <c r="I51" s="371"/>
    </row>
    <row r="52" spans="2:10" ht="19.5" thickBot="1" x14ac:dyDescent="0.3">
      <c r="B52" s="321" t="s">
        <v>163</v>
      </c>
      <c r="C52" s="368"/>
      <c r="D52" s="368"/>
      <c r="E52" s="368"/>
      <c r="F52" s="372"/>
      <c r="G52" s="370">
        <f>+'DETALLES RUBROS ADMON'!D73</f>
        <v>0</v>
      </c>
      <c r="H52" s="363"/>
      <c r="I52" s="371"/>
    </row>
    <row r="53" spans="2:10" ht="19.5" thickBot="1" x14ac:dyDescent="0.3">
      <c r="B53" s="359" t="s">
        <v>145</v>
      </c>
      <c r="C53" s="368"/>
      <c r="D53" s="368"/>
      <c r="E53" s="368"/>
      <c r="F53" s="368"/>
      <c r="G53" s="373">
        <f>+G54+G55+G56</f>
        <v>0</v>
      </c>
      <c r="H53" s="363"/>
      <c r="I53" s="371"/>
    </row>
    <row r="54" spans="2:10" ht="19.5" thickBot="1" x14ac:dyDescent="0.3">
      <c r="B54" s="321" t="s">
        <v>142</v>
      </c>
      <c r="C54" s="368"/>
      <c r="D54" s="368"/>
      <c r="E54" s="368"/>
      <c r="F54" s="368"/>
      <c r="G54" s="370">
        <f>+'DETALLES RUBROS ADMON'!E88</f>
        <v>0</v>
      </c>
      <c r="H54" s="363"/>
      <c r="I54" s="371"/>
    </row>
    <row r="55" spans="2:10" ht="19.5" thickBot="1" x14ac:dyDescent="0.3">
      <c r="B55" s="321" t="s">
        <v>143</v>
      </c>
      <c r="C55" s="368"/>
      <c r="D55" s="368"/>
      <c r="E55" s="368"/>
      <c r="F55" s="368"/>
      <c r="G55" s="370">
        <f>+'DETALLES RUBROS ADMON'!E89</f>
        <v>0</v>
      </c>
      <c r="H55" s="363"/>
      <c r="I55" s="371"/>
    </row>
    <row r="56" spans="2:10" ht="19.5" thickBot="1" x14ac:dyDescent="0.3">
      <c r="B56" s="321" t="s">
        <v>144</v>
      </c>
      <c r="C56" s="368"/>
      <c r="D56" s="368"/>
      <c r="E56" s="368"/>
      <c r="F56" s="368"/>
      <c r="G56" s="370">
        <f>+'DETALLES RUBROS ADMON'!E90</f>
        <v>0</v>
      </c>
      <c r="H56" s="363"/>
      <c r="I56" s="371"/>
    </row>
    <row r="57" spans="2:10" ht="38.25" thickBot="1" x14ac:dyDescent="0.3">
      <c r="B57" s="325" t="s">
        <v>151</v>
      </c>
      <c r="C57" s="368"/>
      <c r="D57" s="368"/>
      <c r="E57" s="368"/>
      <c r="F57" s="368"/>
      <c r="G57" s="373">
        <f>+G58+G59</f>
        <v>0</v>
      </c>
      <c r="H57" s="363"/>
      <c r="I57" s="371"/>
    </row>
    <row r="58" spans="2:10" ht="19.5" thickBot="1" x14ac:dyDescent="0.3">
      <c r="B58" s="327" t="s">
        <v>170</v>
      </c>
      <c r="C58" s="368"/>
      <c r="D58" s="368"/>
      <c r="E58" s="368"/>
      <c r="F58" s="368"/>
      <c r="G58" s="370">
        <f>+'DETALLES RUBROS ADMON'!E96</f>
        <v>0</v>
      </c>
      <c r="H58" s="363"/>
      <c r="I58" s="371"/>
    </row>
    <row r="59" spans="2:10" ht="19.5" thickBot="1" x14ac:dyDescent="0.3">
      <c r="B59" s="327" t="s">
        <v>171</v>
      </c>
      <c r="C59" s="368"/>
      <c r="D59" s="368"/>
      <c r="E59" s="368"/>
      <c r="F59" s="368"/>
      <c r="G59" s="370">
        <f>+'DETALLES RUBROS ADMON'!E97</f>
        <v>0</v>
      </c>
      <c r="H59" s="363"/>
      <c r="I59" s="371"/>
    </row>
    <row r="60" spans="2:10" ht="19.5" thickBot="1" x14ac:dyDescent="0.3">
      <c r="B60" s="148"/>
      <c r="C60" s="368"/>
      <c r="D60" s="368"/>
      <c r="E60" s="368"/>
      <c r="F60" s="368"/>
      <c r="G60" s="370"/>
      <c r="H60" s="363"/>
      <c r="I60" s="371"/>
    </row>
    <row r="61" spans="2:10" ht="19.5" thickBot="1" x14ac:dyDescent="0.3">
      <c r="B61" s="374" t="s">
        <v>154</v>
      </c>
      <c r="C61" s="360"/>
      <c r="D61" s="361"/>
      <c r="E61" s="361"/>
      <c r="F61" s="361"/>
      <c r="G61" s="373">
        <f>+'DETALLES RUBROS ADMON'!K104</f>
        <v>0</v>
      </c>
      <c r="H61" s="375"/>
      <c r="I61" s="376"/>
    </row>
    <row r="62" spans="2:10" ht="19.5" thickBot="1" x14ac:dyDescent="0.3">
      <c r="B62" s="359" t="s">
        <v>10</v>
      </c>
      <c r="C62" s="377"/>
      <c r="D62" s="360"/>
      <c r="E62" s="360"/>
      <c r="F62" s="360"/>
      <c r="G62" s="378">
        <f>+G48+G49+G50+G53+G57+G61</f>
        <v>0</v>
      </c>
      <c r="H62" s="363"/>
      <c r="I62" s="376">
        <f>+G49+G50+G53+G57+G61</f>
        <v>0</v>
      </c>
    </row>
    <row r="63" spans="2:10" x14ac:dyDescent="0.25">
      <c r="B63" s="284"/>
      <c r="C63" s="285"/>
      <c r="D63" s="285"/>
      <c r="E63" s="285"/>
      <c r="F63" s="285"/>
      <c r="G63" s="286"/>
      <c r="I63" s="376">
        <f>+I62-G62</f>
        <v>0</v>
      </c>
      <c r="J63" s="371"/>
    </row>
    <row r="64" spans="2:10" x14ac:dyDescent="0.25">
      <c r="B64" s="284"/>
      <c r="C64" s="285"/>
      <c r="D64" s="285"/>
      <c r="E64" s="285"/>
      <c r="F64" s="285"/>
      <c r="G64" s="286"/>
    </row>
    <row r="65" spans="2:7" ht="19.5" thickBot="1" x14ac:dyDescent="0.3">
      <c r="B65" s="284"/>
      <c r="C65" s="285"/>
      <c r="D65" s="285"/>
      <c r="E65" s="285"/>
      <c r="F65" s="285"/>
      <c r="G65" s="286"/>
    </row>
    <row r="66" spans="2:7" ht="28.5" customHeight="1" x14ac:dyDescent="0.3">
      <c r="B66" s="509" t="s">
        <v>127</v>
      </c>
      <c r="C66" s="510"/>
      <c r="D66" s="510"/>
      <c r="E66" s="510"/>
      <c r="F66" s="510"/>
      <c r="G66" s="511"/>
    </row>
    <row r="67" spans="2:7" ht="39.75" customHeight="1" x14ac:dyDescent="0.25">
      <c r="B67" s="495" t="s">
        <v>130</v>
      </c>
      <c r="C67" s="496"/>
      <c r="D67" s="496"/>
      <c r="E67" s="496"/>
      <c r="F67" s="496"/>
      <c r="G67" s="497"/>
    </row>
    <row r="68" spans="2:7" x14ac:dyDescent="0.25">
      <c r="B68" s="492" t="s">
        <v>129</v>
      </c>
      <c r="C68" s="493"/>
      <c r="D68" s="493"/>
      <c r="E68" s="493"/>
      <c r="F68" s="493"/>
      <c r="G68" s="494"/>
    </row>
    <row r="69" spans="2:7" x14ac:dyDescent="0.25">
      <c r="B69" s="495" t="s">
        <v>128</v>
      </c>
      <c r="C69" s="496"/>
      <c r="D69" s="496"/>
      <c r="E69" s="496"/>
      <c r="F69" s="496"/>
      <c r="G69" s="497"/>
    </row>
    <row r="70" spans="2:7" ht="28.5" customHeight="1" x14ac:dyDescent="0.25">
      <c r="B70" s="495" t="s">
        <v>241</v>
      </c>
      <c r="C70" s="496"/>
      <c r="D70" s="496"/>
      <c r="E70" s="496"/>
      <c r="F70" s="496"/>
      <c r="G70" s="497"/>
    </row>
    <row r="71" spans="2:7" ht="61.5" customHeight="1" x14ac:dyDescent="0.25">
      <c r="B71" s="495" t="s">
        <v>131</v>
      </c>
      <c r="C71" s="496"/>
      <c r="D71" s="496"/>
      <c r="E71" s="496"/>
      <c r="F71" s="496"/>
      <c r="G71" s="497"/>
    </row>
    <row r="72" spans="2:7" ht="40.5" customHeight="1" x14ac:dyDescent="0.25">
      <c r="B72" s="495" t="s">
        <v>237</v>
      </c>
      <c r="C72" s="496"/>
      <c r="D72" s="496"/>
      <c r="E72" s="496"/>
      <c r="F72" s="496"/>
      <c r="G72" s="497"/>
    </row>
    <row r="73" spans="2:7" ht="26.25" customHeight="1" x14ac:dyDescent="0.25">
      <c r="B73" s="498" t="s">
        <v>238</v>
      </c>
      <c r="C73" s="499"/>
      <c r="D73" s="499"/>
      <c r="E73" s="499"/>
      <c r="F73" s="499"/>
      <c r="G73" s="500"/>
    </row>
    <row r="74" spans="2:7" ht="60" customHeight="1" thickBot="1" x14ac:dyDescent="0.3">
      <c r="B74" s="489" t="s">
        <v>132</v>
      </c>
      <c r="C74" s="490"/>
      <c r="D74" s="490"/>
      <c r="E74" s="490"/>
      <c r="F74" s="490"/>
      <c r="G74" s="491"/>
    </row>
    <row r="75" spans="2:7" x14ac:dyDescent="0.25">
      <c r="B75" s="379"/>
      <c r="C75" s="285"/>
      <c r="D75" s="285"/>
      <c r="E75" s="285"/>
      <c r="F75" s="285"/>
      <c r="G75" s="286"/>
    </row>
    <row r="76" spans="2:7" x14ac:dyDescent="0.25">
      <c r="B76" s="284"/>
      <c r="C76" s="285"/>
      <c r="D76" s="285"/>
      <c r="E76" s="285"/>
      <c r="F76" s="285"/>
      <c r="G76" s="286"/>
    </row>
    <row r="77" spans="2:7" x14ac:dyDescent="0.25">
      <c r="B77" s="380" t="s">
        <v>134</v>
      </c>
      <c r="C77" s="381"/>
      <c r="D77" s="381"/>
      <c r="E77" s="381"/>
      <c r="F77" s="381"/>
      <c r="G77" s="382"/>
    </row>
    <row r="78" spans="2:7" x14ac:dyDescent="0.25">
      <c r="B78" s="284"/>
      <c r="C78" s="285"/>
      <c r="D78" s="285"/>
      <c r="E78" s="285"/>
      <c r="F78" s="285"/>
      <c r="G78" s="286"/>
    </row>
    <row r="79" spans="2:7" x14ac:dyDescent="0.25">
      <c r="B79" s="284"/>
      <c r="C79" s="285"/>
      <c r="D79" s="285"/>
      <c r="E79" s="285"/>
      <c r="F79" s="285"/>
      <c r="G79" s="286"/>
    </row>
    <row r="80" spans="2:7" x14ac:dyDescent="0.25">
      <c r="B80" s="284"/>
      <c r="C80" s="285"/>
      <c r="D80" s="285"/>
      <c r="E80" s="285"/>
      <c r="F80" s="285"/>
      <c r="G80" s="286"/>
    </row>
    <row r="81" spans="2:7" ht="19.5" thickBot="1" x14ac:dyDescent="0.3">
      <c r="B81" s="383"/>
      <c r="C81" s="384"/>
      <c r="D81" s="384"/>
      <c r="E81" s="384"/>
      <c r="F81" s="384"/>
      <c r="G81" s="385"/>
    </row>
  </sheetData>
  <mergeCells count="14">
    <mergeCell ref="B3:E3"/>
    <mergeCell ref="F3:G3"/>
    <mergeCell ref="B74:G74"/>
    <mergeCell ref="B68:G68"/>
    <mergeCell ref="B69:G69"/>
    <mergeCell ref="B70:G70"/>
    <mergeCell ref="B71:G71"/>
    <mergeCell ref="B72:G72"/>
    <mergeCell ref="B73:G73"/>
    <mergeCell ref="B33:G33"/>
    <mergeCell ref="B5:D5"/>
    <mergeCell ref="F7:G7"/>
    <mergeCell ref="B66:G66"/>
    <mergeCell ref="B67:G67"/>
  </mergeCells>
  <printOptions horizontalCentered="1" verticalCentered="1"/>
  <pageMargins left="0.19685039370078741" right="0.19685039370078741" top="0.35433070866141736" bottom="0.35433070866141736" header="0.31496062992125984" footer="0.31496062992125984"/>
  <pageSetup scale="5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9"/>
  <sheetViews>
    <sheetView workbookViewId="0">
      <selection activeCell="I138" sqref="I138"/>
    </sheetView>
  </sheetViews>
  <sheetFormatPr baseColWidth="10" defaultRowHeight="15" x14ac:dyDescent="0.25"/>
  <cols>
    <col min="1" max="1" width="4.42578125" customWidth="1"/>
    <col min="2" max="2" width="36.140625" customWidth="1"/>
    <col min="3" max="3" width="11" customWidth="1"/>
    <col min="4" max="4" width="15.7109375" customWidth="1"/>
    <col min="5" max="5" width="16.7109375" customWidth="1"/>
    <col min="6" max="6" width="15.28515625" customWidth="1"/>
    <col min="7" max="7" width="12.7109375" customWidth="1"/>
  </cols>
  <sheetData>
    <row r="1" spans="2:7" ht="4.5" customHeight="1" x14ac:dyDescent="0.25"/>
    <row r="2" spans="2:7" ht="30" customHeight="1" x14ac:dyDescent="0.25">
      <c r="B2" s="512" t="s">
        <v>242</v>
      </c>
      <c r="C2" s="512"/>
      <c r="D2" s="512"/>
      <c r="E2" s="512"/>
      <c r="F2" s="512"/>
      <c r="G2" s="512"/>
    </row>
    <row r="3" spans="2:7" ht="30" customHeight="1" x14ac:dyDescent="0.25">
      <c r="B3" s="513" t="s">
        <v>127</v>
      </c>
      <c r="C3" s="513"/>
      <c r="D3" s="513"/>
      <c r="E3" s="513"/>
      <c r="F3" s="513"/>
      <c r="G3" s="513"/>
    </row>
    <row r="4" spans="2:7" ht="31.5" customHeight="1" x14ac:dyDescent="0.25">
      <c r="B4" s="514" t="s">
        <v>223</v>
      </c>
      <c r="C4" s="514"/>
      <c r="D4" s="514"/>
      <c r="E4" s="514"/>
      <c r="F4" s="514"/>
      <c r="G4" s="514"/>
    </row>
    <row r="5" spans="2:7" ht="52.5" customHeight="1" x14ac:dyDescent="0.25">
      <c r="B5" s="515" t="s">
        <v>243</v>
      </c>
      <c r="C5" s="515"/>
      <c r="D5" s="515"/>
      <c r="E5" s="515"/>
      <c r="F5" s="515"/>
      <c r="G5" s="515"/>
    </row>
    <row r="6" spans="2:7" ht="35.25" customHeight="1" x14ac:dyDescent="0.25">
      <c r="B6" s="514" t="s">
        <v>244</v>
      </c>
      <c r="C6" s="514"/>
      <c r="D6" s="514"/>
      <c r="E6" s="514"/>
      <c r="F6" s="514"/>
      <c r="G6" s="514"/>
    </row>
    <row r="7" spans="2:7" ht="53.25" customHeight="1" x14ac:dyDescent="0.25">
      <c r="B7" s="514" t="s">
        <v>245</v>
      </c>
      <c r="C7" s="514"/>
      <c r="D7" s="514"/>
      <c r="E7" s="514"/>
      <c r="F7" s="514"/>
      <c r="G7" s="514"/>
    </row>
    <row r="8" spans="2:7" ht="41.25" customHeight="1" x14ac:dyDescent="0.25">
      <c r="B8" s="514" t="s">
        <v>246</v>
      </c>
      <c r="C8" s="514"/>
      <c r="D8" s="514"/>
      <c r="E8" s="514"/>
      <c r="F8" s="514"/>
      <c r="G8" s="514"/>
    </row>
    <row r="9" spans="2:7" ht="19.5" customHeight="1" x14ac:dyDescent="0.25">
      <c r="B9" s="386"/>
      <c r="C9" s="386"/>
      <c r="D9" s="386"/>
      <c r="E9" s="386"/>
      <c r="F9" s="386"/>
      <c r="G9" s="386"/>
    </row>
    <row r="10" spans="2:7" x14ac:dyDescent="0.25">
      <c r="B10" s="512" t="s">
        <v>247</v>
      </c>
      <c r="C10" s="512"/>
      <c r="D10" s="512"/>
      <c r="E10" s="512"/>
      <c r="F10" s="512"/>
      <c r="G10" s="512"/>
    </row>
    <row r="11" spans="2:7" x14ac:dyDescent="0.25">
      <c r="B11" s="387"/>
      <c r="C11" s="387"/>
      <c r="D11" s="387"/>
      <c r="E11" s="387"/>
      <c r="F11" s="387"/>
      <c r="G11" s="387"/>
    </row>
    <row r="12" spans="2:7" ht="27.75" customHeight="1" x14ac:dyDescent="0.25">
      <c r="B12" s="525" t="s">
        <v>248</v>
      </c>
      <c r="C12" s="526"/>
      <c r="D12" s="526"/>
      <c r="E12" s="527"/>
      <c r="F12" s="388" t="s">
        <v>249</v>
      </c>
      <c r="G12" s="388" t="s">
        <v>250</v>
      </c>
    </row>
    <row r="13" spans="2:7" ht="27.75" customHeight="1" x14ac:dyDescent="0.25">
      <c r="B13" s="525" t="s">
        <v>251</v>
      </c>
      <c r="C13" s="526"/>
      <c r="D13" s="526"/>
      <c r="E13" s="527"/>
      <c r="F13" s="389"/>
      <c r="G13" s="388"/>
    </row>
    <row r="14" spans="2:7" x14ac:dyDescent="0.25">
      <c r="B14" s="528" t="s">
        <v>252</v>
      </c>
      <c r="C14" s="529"/>
      <c r="D14" s="529"/>
      <c r="E14" s="530"/>
      <c r="F14" s="390">
        <f>+F15+F16+F17</f>
        <v>0</v>
      </c>
      <c r="G14" s="390">
        <f>+G15+G16+G17</f>
        <v>0</v>
      </c>
    </row>
    <row r="15" spans="2:7" x14ac:dyDescent="0.25">
      <c r="B15" s="516" t="s">
        <v>253</v>
      </c>
      <c r="C15" s="517"/>
      <c r="D15" s="517"/>
      <c r="E15" s="518"/>
      <c r="F15" s="389">
        <f>+G15/10</f>
        <v>0</v>
      </c>
      <c r="G15" s="390">
        <v>0</v>
      </c>
    </row>
    <row r="16" spans="2:7" x14ac:dyDescent="0.25">
      <c r="B16" s="516" t="s">
        <v>254</v>
      </c>
      <c r="C16" s="517"/>
      <c r="D16" s="517"/>
      <c r="E16" s="518"/>
      <c r="F16" s="389">
        <f t="shared" ref="F16:F17" si="0">+G16/10</f>
        <v>0</v>
      </c>
      <c r="G16" s="390">
        <v>0</v>
      </c>
    </row>
    <row r="17" spans="2:7" x14ac:dyDescent="0.25">
      <c r="B17" s="516" t="s">
        <v>255</v>
      </c>
      <c r="C17" s="517"/>
      <c r="D17" s="517"/>
      <c r="E17" s="518"/>
      <c r="F17" s="389">
        <f t="shared" si="0"/>
        <v>0</v>
      </c>
      <c r="G17" s="390">
        <v>0</v>
      </c>
    </row>
    <row r="18" spans="2:7" x14ac:dyDescent="0.25">
      <c r="B18" s="516"/>
      <c r="C18" s="517"/>
      <c r="D18" s="517"/>
      <c r="E18" s="518"/>
      <c r="F18" s="389"/>
      <c r="G18" s="390">
        <v>0</v>
      </c>
    </row>
    <row r="19" spans="2:7" x14ac:dyDescent="0.25">
      <c r="B19" s="519" t="s">
        <v>256</v>
      </c>
      <c r="C19" s="520"/>
      <c r="D19" s="520"/>
      <c r="E19" s="521"/>
      <c r="F19" s="391">
        <f>+F20</f>
        <v>0</v>
      </c>
      <c r="G19" s="391">
        <f>+G20</f>
        <v>0</v>
      </c>
    </row>
    <row r="20" spans="2:7" x14ac:dyDescent="0.25">
      <c r="B20" s="522" t="s">
        <v>257</v>
      </c>
      <c r="C20" s="523"/>
      <c r="D20" s="523"/>
      <c r="E20" s="524"/>
      <c r="F20" s="389">
        <f>+G20/10</f>
        <v>0</v>
      </c>
      <c r="G20" s="391">
        <v>0</v>
      </c>
    </row>
    <row r="21" spans="2:7" x14ac:dyDescent="0.25">
      <c r="B21" s="522"/>
      <c r="C21" s="523"/>
      <c r="D21" s="523"/>
      <c r="E21" s="524"/>
      <c r="F21" s="389"/>
      <c r="G21" s="391"/>
    </row>
    <row r="22" spans="2:7" x14ac:dyDescent="0.25">
      <c r="B22" s="519" t="s">
        <v>258</v>
      </c>
      <c r="C22" s="520"/>
      <c r="D22" s="520"/>
      <c r="E22" s="521"/>
      <c r="F22" s="391">
        <f>+G22/10</f>
        <v>0</v>
      </c>
      <c r="G22" s="391">
        <f>+G23+G24</f>
        <v>0</v>
      </c>
    </row>
    <row r="23" spans="2:7" ht="23.25" customHeight="1" x14ac:dyDescent="0.25">
      <c r="B23" s="531" t="s">
        <v>69</v>
      </c>
      <c r="C23" s="532"/>
      <c r="D23" s="532"/>
      <c r="E23" s="533"/>
      <c r="F23" s="391">
        <f t="shared" ref="F23:F24" si="1">+G23/10</f>
        <v>0</v>
      </c>
      <c r="G23" s="391">
        <v>0</v>
      </c>
    </row>
    <row r="24" spans="2:7" x14ac:dyDescent="0.25">
      <c r="B24" s="531" t="s">
        <v>118</v>
      </c>
      <c r="C24" s="532"/>
      <c r="D24" s="532"/>
      <c r="E24" s="533"/>
      <c r="F24" s="391">
        <f t="shared" si="1"/>
        <v>0</v>
      </c>
      <c r="G24" s="391">
        <v>0</v>
      </c>
    </row>
    <row r="25" spans="2:7" x14ac:dyDescent="0.25">
      <c r="B25" s="522"/>
      <c r="C25" s="523"/>
      <c r="D25" s="523"/>
      <c r="E25" s="524"/>
      <c r="F25" s="389"/>
      <c r="G25" s="391"/>
    </row>
    <row r="26" spans="2:7" x14ac:dyDescent="0.25">
      <c r="B26" s="543" t="s">
        <v>259</v>
      </c>
      <c r="C26" s="544"/>
      <c r="D26" s="544"/>
      <c r="E26" s="545"/>
      <c r="F26" s="391">
        <f>+G26/10</f>
        <v>0</v>
      </c>
      <c r="G26" s="391">
        <f>+G27+G28</f>
        <v>0</v>
      </c>
    </row>
    <row r="27" spans="2:7" ht="28.5" customHeight="1" x14ac:dyDescent="0.25">
      <c r="B27" s="531" t="s">
        <v>142</v>
      </c>
      <c r="C27" s="532"/>
      <c r="D27" s="532"/>
      <c r="E27" s="533"/>
      <c r="F27" s="391">
        <f t="shared" ref="F27:F28" si="2">+G27/10</f>
        <v>0</v>
      </c>
      <c r="G27" s="391">
        <v>0</v>
      </c>
    </row>
    <row r="28" spans="2:7" ht="28.5" customHeight="1" x14ac:dyDescent="0.25">
      <c r="B28" s="531" t="s">
        <v>143</v>
      </c>
      <c r="C28" s="532"/>
      <c r="D28" s="532"/>
      <c r="E28" s="533"/>
      <c r="F28" s="391">
        <f t="shared" si="2"/>
        <v>0</v>
      </c>
      <c r="G28" s="391">
        <v>0</v>
      </c>
    </row>
    <row r="29" spans="2:7" x14ac:dyDescent="0.25">
      <c r="B29" s="534"/>
      <c r="C29" s="535"/>
      <c r="D29" s="535"/>
      <c r="E29" s="536"/>
      <c r="F29" s="389"/>
      <c r="G29" s="391"/>
    </row>
    <row r="30" spans="2:7" x14ac:dyDescent="0.25">
      <c r="B30" s="537" t="s">
        <v>260</v>
      </c>
      <c r="C30" s="538"/>
      <c r="D30" s="538"/>
      <c r="E30" s="539"/>
      <c r="F30" s="391">
        <f>+F14+F19+F22+F26</f>
        <v>0</v>
      </c>
      <c r="G30" s="391">
        <f>+G14+G19+G22+G26</f>
        <v>0</v>
      </c>
    </row>
    <row r="31" spans="2:7" x14ac:dyDescent="0.25">
      <c r="B31" s="540" t="s">
        <v>261</v>
      </c>
      <c r="C31" s="541"/>
      <c r="D31" s="541"/>
      <c r="E31" s="542"/>
      <c r="F31" s="391">
        <f>+F32+F33</f>
        <v>0</v>
      </c>
      <c r="G31" s="391">
        <f>+G32+G33</f>
        <v>0</v>
      </c>
    </row>
    <row r="32" spans="2:7" x14ac:dyDescent="0.25">
      <c r="B32" s="534" t="s">
        <v>170</v>
      </c>
      <c r="C32" s="535"/>
      <c r="D32" s="535"/>
      <c r="E32" s="536"/>
      <c r="F32" s="389">
        <f>+G32/10</f>
        <v>0</v>
      </c>
      <c r="G32" s="391">
        <v>0</v>
      </c>
    </row>
    <row r="33" spans="2:7" x14ac:dyDescent="0.25">
      <c r="B33" s="534" t="s">
        <v>171</v>
      </c>
      <c r="C33" s="535"/>
      <c r="D33" s="535"/>
      <c r="E33" s="536"/>
      <c r="F33" s="389">
        <f t="shared" ref="F33" si="3">+G33/10</f>
        <v>0</v>
      </c>
      <c r="G33" s="391">
        <v>0</v>
      </c>
    </row>
    <row r="34" spans="2:7" x14ac:dyDescent="0.25">
      <c r="B34" s="537" t="s">
        <v>262</v>
      </c>
      <c r="C34" s="538"/>
      <c r="D34" s="538"/>
      <c r="E34" s="539"/>
      <c r="F34" s="391">
        <f>+F31</f>
        <v>0</v>
      </c>
      <c r="G34" s="391">
        <f>+G31</f>
        <v>0</v>
      </c>
    </row>
    <row r="35" spans="2:7" x14ac:dyDescent="0.25">
      <c r="B35" s="546"/>
      <c r="C35" s="547"/>
      <c r="D35" s="547"/>
      <c r="E35" s="548"/>
      <c r="F35" s="389"/>
      <c r="G35" s="391"/>
    </row>
    <row r="36" spans="2:7" x14ac:dyDescent="0.25">
      <c r="B36" s="540" t="s">
        <v>263</v>
      </c>
      <c r="C36" s="541"/>
      <c r="D36" s="541"/>
      <c r="E36" s="542"/>
      <c r="F36" s="391">
        <f>+G36/10</f>
        <v>0</v>
      </c>
      <c r="G36" s="391">
        <f>+G37</f>
        <v>0</v>
      </c>
    </row>
    <row r="37" spans="2:7" x14ac:dyDescent="0.25">
      <c r="B37" s="537" t="s">
        <v>264</v>
      </c>
      <c r="C37" s="538"/>
      <c r="D37" s="538"/>
      <c r="E37" s="539"/>
      <c r="F37" s="391">
        <f>+G37/10</f>
        <v>0</v>
      </c>
      <c r="G37" s="391">
        <v>0</v>
      </c>
    </row>
    <row r="38" spans="2:7" x14ac:dyDescent="0.25">
      <c r="B38" s="392"/>
      <c r="C38" s="393"/>
      <c r="D38" s="393"/>
      <c r="E38" s="394"/>
      <c r="F38" s="389"/>
      <c r="G38" s="391"/>
    </row>
    <row r="39" spans="2:7" x14ac:dyDescent="0.25">
      <c r="B39" s="540" t="s">
        <v>265</v>
      </c>
      <c r="C39" s="541"/>
      <c r="D39" s="541"/>
      <c r="E39" s="542"/>
      <c r="F39" s="391">
        <f>+G39/10</f>
        <v>0</v>
      </c>
      <c r="G39" s="391">
        <f>+G30+G34+G36</f>
        <v>0</v>
      </c>
    </row>
    <row r="45" spans="2:7" x14ac:dyDescent="0.25">
      <c r="B45" s="512" t="s">
        <v>266</v>
      </c>
      <c r="C45" s="512"/>
      <c r="D45" s="512"/>
      <c r="E45" s="512"/>
      <c r="F45" s="512"/>
      <c r="G45" s="512"/>
    </row>
    <row r="46" spans="2:7" x14ac:dyDescent="0.25">
      <c r="B46" s="387"/>
      <c r="C46" s="387"/>
      <c r="D46" s="387"/>
      <c r="E46" s="387"/>
      <c r="F46" s="387"/>
      <c r="G46" s="387"/>
    </row>
    <row r="47" spans="2:7" ht="30" x14ac:dyDescent="0.25">
      <c r="B47" s="525" t="s">
        <v>248</v>
      </c>
      <c r="C47" s="526"/>
      <c r="D47" s="526"/>
      <c r="E47" s="527"/>
      <c r="F47" s="388" t="s">
        <v>249</v>
      </c>
      <c r="G47" s="388" t="s">
        <v>250</v>
      </c>
    </row>
    <row r="48" spans="2:7" ht="15" customHeight="1" x14ac:dyDescent="0.25">
      <c r="B48" s="525" t="s">
        <v>251</v>
      </c>
      <c r="C48" s="526"/>
      <c r="D48" s="526"/>
      <c r="E48" s="527"/>
      <c r="F48" s="389"/>
      <c r="G48" s="388"/>
    </row>
    <row r="49" spans="2:7" x14ac:dyDescent="0.25">
      <c r="B49" s="528" t="s">
        <v>252</v>
      </c>
      <c r="C49" s="529"/>
      <c r="D49" s="529"/>
      <c r="E49" s="530"/>
      <c r="F49" s="390">
        <f>+F50+F51+F52</f>
        <v>0</v>
      </c>
      <c r="G49" s="390">
        <f>+G50+G51+G52</f>
        <v>0</v>
      </c>
    </row>
    <row r="50" spans="2:7" x14ac:dyDescent="0.25">
      <c r="B50" s="516" t="s">
        <v>253</v>
      </c>
      <c r="C50" s="517"/>
      <c r="D50" s="517"/>
      <c r="E50" s="518"/>
      <c r="F50" s="389">
        <f>+G50/10</f>
        <v>0</v>
      </c>
      <c r="G50" s="390">
        <v>0</v>
      </c>
    </row>
    <row r="51" spans="2:7" x14ac:dyDescent="0.25">
      <c r="B51" s="516" t="s">
        <v>254</v>
      </c>
      <c r="C51" s="517"/>
      <c r="D51" s="517"/>
      <c r="E51" s="518"/>
      <c r="F51" s="389">
        <f t="shared" ref="F51:F52" si="4">+G51/10</f>
        <v>0</v>
      </c>
      <c r="G51" s="390">
        <v>0</v>
      </c>
    </row>
    <row r="52" spans="2:7" x14ac:dyDescent="0.25">
      <c r="B52" s="516" t="s">
        <v>255</v>
      </c>
      <c r="C52" s="517"/>
      <c r="D52" s="517"/>
      <c r="E52" s="518"/>
      <c r="F52" s="389">
        <f t="shared" si="4"/>
        <v>0</v>
      </c>
      <c r="G52" s="390">
        <v>0</v>
      </c>
    </row>
    <row r="53" spans="2:7" x14ac:dyDescent="0.25">
      <c r="B53" s="516"/>
      <c r="C53" s="517"/>
      <c r="D53" s="517"/>
      <c r="E53" s="518"/>
      <c r="F53" s="389"/>
      <c r="G53" s="390">
        <v>0</v>
      </c>
    </row>
    <row r="54" spans="2:7" x14ac:dyDescent="0.25">
      <c r="B54" s="519" t="s">
        <v>256</v>
      </c>
      <c r="C54" s="520"/>
      <c r="D54" s="520"/>
      <c r="E54" s="521"/>
      <c r="F54" s="391">
        <f>+F55</f>
        <v>0</v>
      </c>
      <c r="G54" s="391">
        <f>+G55</f>
        <v>0</v>
      </c>
    </row>
    <row r="55" spans="2:7" x14ac:dyDescent="0.25">
      <c r="B55" s="522" t="s">
        <v>291</v>
      </c>
      <c r="C55" s="523"/>
      <c r="D55" s="523"/>
      <c r="E55" s="524"/>
      <c r="F55" s="389">
        <f>+G55/10</f>
        <v>0</v>
      </c>
      <c r="G55" s="391">
        <v>0</v>
      </c>
    </row>
    <row r="56" spans="2:7" x14ac:dyDescent="0.25">
      <c r="B56" s="522"/>
      <c r="C56" s="523"/>
      <c r="D56" s="523"/>
      <c r="E56" s="524"/>
      <c r="F56" s="389"/>
      <c r="G56" s="391"/>
    </row>
    <row r="57" spans="2:7" x14ac:dyDescent="0.25">
      <c r="B57" s="519" t="s">
        <v>258</v>
      </c>
      <c r="C57" s="520"/>
      <c r="D57" s="520"/>
      <c r="E57" s="521"/>
      <c r="F57" s="391">
        <f>+G57/10</f>
        <v>0</v>
      </c>
      <c r="G57" s="391">
        <f>+G58+G59</f>
        <v>0</v>
      </c>
    </row>
    <row r="58" spans="2:7" ht="15" customHeight="1" x14ac:dyDescent="0.25">
      <c r="B58" s="531" t="s">
        <v>69</v>
      </c>
      <c r="C58" s="532"/>
      <c r="D58" s="532"/>
      <c r="E58" s="533"/>
      <c r="F58" s="391">
        <f t="shared" ref="F58:F59" si="5">+G58/10</f>
        <v>0</v>
      </c>
      <c r="G58" s="391">
        <v>0</v>
      </c>
    </row>
    <row r="59" spans="2:7" x14ac:dyDescent="0.25">
      <c r="B59" s="531" t="s">
        <v>118</v>
      </c>
      <c r="C59" s="532"/>
      <c r="D59" s="532"/>
      <c r="E59" s="533"/>
      <c r="F59" s="391">
        <f t="shared" si="5"/>
        <v>0</v>
      </c>
      <c r="G59" s="391">
        <v>0</v>
      </c>
    </row>
    <row r="60" spans="2:7" x14ac:dyDescent="0.25">
      <c r="B60" s="522"/>
      <c r="C60" s="523"/>
      <c r="D60" s="523"/>
      <c r="E60" s="524"/>
      <c r="F60" s="389"/>
      <c r="G60" s="391"/>
    </row>
    <row r="61" spans="2:7" x14ac:dyDescent="0.25">
      <c r="B61" s="543" t="s">
        <v>259</v>
      </c>
      <c r="C61" s="544"/>
      <c r="D61" s="544"/>
      <c r="E61" s="545"/>
      <c r="F61" s="391">
        <f>+G61/10</f>
        <v>0</v>
      </c>
      <c r="G61" s="391">
        <f>+G62+G63</f>
        <v>0</v>
      </c>
    </row>
    <row r="62" spans="2:7" x14ac:dyDescent="0.25">
      <c r="B62" s="531" t="s">
        <v>142</v>
      </c>
      <c r="C62" s="532"/>
      <c r="D62" s="532"/>
      <c r="E62" s="533"/>
      <c r="F62" s="391">
        <f t="shared" ref="F62:F63" si="6">+G62/10</f>
        <v>0</v>
      </c>
      <c r="G62" s="391">
        <v>0</v>
      </c>
    </row>
    <row r="63" spans="2:7" ht="20.25" customHeight="1" x14ac:dyDescent="0.25">
      <c r="B63" s="531" t="s">
        <v>143</v>
      </c>
      <c r="C63" s="532"/>
      <c r="D63" s="532"/>
      <c r="E63" s="533"/>
      <c r="F63" s="391">
        <f t="shared" si="6"/>
        <v>0</v>
      </c>
      <c r="G63" s="391">
        <v>0</v>
      </c>
    </row>
    <row r="64" spans="2:7" x14ac:dyDescent="0.25">
      <c r="B64" s="534"/>
      <c r="C64" s="535"/>
      <c r="D64" s="535"/>
      <c r="E64" s="536"/>
      <c r="F64" s="389"/>
      <c r="G64" s="391"/>
    </row>
    <row r="65" spans="2:7" ht="15" customHeight="1" x14ac:dyDescent="0.25">
      <c r="B65" s="537" t="s">
        <v>260</v>
      </c>
      <c r="C65" s="538"/>
      <c r="D65" s="538"/>
      <c r="E65" s="539"/>
      <c r="F65" s="391">
        <f>+F49+F54+F57+F61</f>
        <v>0</v>
      </c>
      <c r="G65" s="391">
        <f>+G49+G54+G57+G61</f>
        <v>0</v>
      </c>
    </row>
    <row r="66" spans="2:7" ht="15" customHeight="1" x14ac:dyDescent="0.25">
      <c r="B66" s="540" t="s">
        <v>261</v>
      </c>
      <c r="C66" s="541"/>
      <c r="D66" s="541"/>
      <c r="E66" s="542"/>
      <c r="F66" s="391">
        <f>+F67+F68</f>
        <v>0</v>
      </c>
      <c r="G66" s="391">
        <f>+G67+G68</f>
        <v>0</v>
      </c>
    </row>
    <row r="67" spans="2:7" x14ac:dyDescent="0.25">
      <c r="B67" s="534" t="s">
        <v>170</v>
      </c>
      <c r="C67" s="535"/>
      <c r="D67" s="535"/>
      <c r="E67" s="536"/>
      <c r="F67" s="389">
        <f>+G67/10</f>
        <v>0</v>
      </c>
      <c r="G67" s="391">
        <v>0</v>
      </c>
    </row>
    <row r="68" spans="2:7" x14ac:dyDescent="0.25">
      <c r="B68" s="534" t="s">
        <v>171</v>
      </c>
      <c r="C68" s="535"/>
      <c r="D68" s="535"/>
      <c r="E68" s="536"/>
      <c r="F68" s="389">
        <f t="shared" ref="F68" si="7">+G68/10</f>
        <v>0</v>
      </c>
      <c r="G68" s="391">
        <v>0</v>
      </c>
    </row>
    <row r="69" spans="2:7" x14ac:dyDescent="0.25">
      <c r="B69" s="537" t="s">
        <v>262</v>
      </c>
      <c r="C69" s="538"/>
      <c r="D69" s="538"/>
      <c r="E69" s="539"/>
      <c r="F69" s="391">
        <f>+F66</f>
        <v>0</v>
      </c>
      <c r="G69" s="391">
        <f>+G66</f>
        <v>0</v>
      </c>
    </row>
    <row r="70" spans="2:7" ht="15" customHeight="1" x14ac:dyDescent="0.25">
      <c r="B70" s="546"/>
      <c r="C70" s="547"/>
      <c r="D70" s="547"/>
      <c r="E70" s="548"/>
      <c r="F70" s="389"/>
      <c r="G70" s="391"/>
    </row>
    <row r="71" spans="2:7" ht="15" customHeight="1" x14ac:dyDescent="0.25">
      <c r="B71" s="540" t="s">
        <v>263</v>
      </c>
      <c r="C71" s="541"/>
      <c r="D71" s="541"/>
      <c r="E71" s="542"/>
      <c r="F71" s="391">
        <f>+G71/10</f>
        <v>0</v>
      </c>
      <c r="G71" s="391">
        <f>+G72</f>
        <v>0</v>
      </c>
    </row>
    <row r="72" spans="2:7" x14ac:dyDescent="0.25">
      <c r="B72" s="537" t="s">
        <v>264</v>
      </c>
      <c r="C72" s="538"/>
      <c r="D72" s="538"/>
      <c r="E72" s="539"/>
      <c r="F72" s="391">
        <f>+G72/10</f>
        <v>0</v>
      </c>
      <c r="G72" s="391">
        <v>0</v>
      </c>
    </row>
    <row r="73" spans="2:7" x14ac:dyDescent="0.25">
      <c r="B73" s="392"/>
      <c r="C73" s="393"/>
      <c r="D73" s="393"/>
      <c r="E73" s="394"/>
      <c r="F73" s="389"/>
      <c r="G73" s="391"/>
    </row>
    <row r="74" spans="2:7" x14ac:dyDescent="0.25">
      <c r="B74" s="540" t="s">
        <v>265</v>
      </c>
      <c r="C74" s="541"/>
      <c r="D74" s="541"/>
      <c r="E74" s="542"/>
      <c r="F74" s="391">
        <f>+G74/10</f>
        <v>0</v>
      </c>
      <c r="G74" s="391">
        <f>+G65+G69+G71</f>
        <v>0</v>
      </c>
    </row>
    <row r="77" spans="2:7" x14ac:dyDescent="0.25">
      <c r="B77" s="512" t="s">
        <v>267</v>
      </c>
      <c r="C77" s="512"/>
      <c r="D77" s="512"/>
      <c r="E77" s="512"/>
      <c r="F77" s="512"/>
      <c r="G77" s="512"/>
    </row>
    <row r="78" spans="2:7" ht="30" x14ac:dyDescent="0.25">
      <c r="B78" s="525" t="s">
        <v>248</v>
      </c>
      <c r="C78" s="526"/>
      <c r="D78" s="526"/>
      <c r="E78" s="527"/>
      <c r="F78" s="388" t="s">
        <v>249</v>
      </c>
      <c r="G78" s="388" t="s">
        <v>250</v>
      </c>
    </row>
    <row r="79" spans="2:7" x14ac:dyDescent="0.25">
      <c r="B79" s="525" t="s">
        <v>251</v>
      </c>
      <c r="C79" s="526"/>
      <c r="D79" s="526"/>
      <c r="E79" s="527"/>
      <c r="F79" s="389"/>
      <c r="G79" s="388"/>
    </row>
    <row r="80" spans="2:7" x14ac:dyDescent="0.25">
      <c r="B80" s="528" t="s">
        <v>252</v>
      </c>
      <c r="C80" s="529"/>
      <c r="D80" s="529"/>
      <c r="E80" s="530"/>
      <c r="F80" s="390">
        <f>+F81+F82+F83</f>
        <v>0</v>
      </c>
      <c r="G80" s="390">
        <f>+G81+G82+G83</f>
        <v>0</v>
      </c>
    </row>
    <row r="81" spans="2:7" x14ac:dyDescent="0.25">
      <c r="B81" s="516" t="s">
        <v>253</v>
      </c>
      <c r="C81" s="517"/>
      <c r="D81" s="517"/>
      <c r="E81" s="518"/>
      <c r="F81" s="389">
        <f>+G81/10</f>
        <v>0</v>
      </c>
      <c r="G81" s="390">
        <v>0</v>
      </c>
    </row>
    <row r="82" spans="2:7" x14ac:dyDescent="0.25">
      <c r="B82" s="516" t="s">
        <v>254</v>
      </c>
      <c r="C82" s="517"/>
      <c r="D82" s="517"/>
      <c r="E82" s="518"/>
      <c r="F82" s="389">
        <f t="shared" ref="F82:F83" si="8">+G82/10</f>
        <v>0</v>
      </c>
      <c r="G82" s="390">
        <v>0</v>
      </c>
    </row>
    <row r="83" spans="2:7" x14ac:dyDescent="0.25">
      <c r="B83" s="516" t="s">
        <v>255</v>
      </c>
      <c r="C83" s="517"/>
      <c r="D83" s="517"/>
      <c r="E83" s="518"/>
      <c r="F83" s="389">
        <f t="shared" si="8"/>
        <v>0</v>
      </c>
      <c r="G83" s="390">
        <v>0</v>
      </c>
    </row>
    <row r="84" spans="2:7" x14ac:dyDescent="0.25">
      <c r="B84" s="516"/>
      <c r="C84" s="517"/>
      <c r="D84" s="517"/>
      <c r="E84" s="518"/>
      <c r="F84" s="389"/>
      <c r="G84" s="390">
        <v>0</v>
      </c>
    </row>
    <row r="85" spans="2:7" x14ac:dyDescent="0.25">
      <c r="B85" s="519" t="s">
        <v>256</v>
      </c>
      <c r="C85" s="520"/>
      <c r="D85" s="520"/>
      <c r="E85" s="521"/>
      <c r="F85" s="391">
        <f>+F86</f>
        <v>0</v>
      </c>
      <c r="G85" s="391">
        <f>+G86</f>
        <v>0</v>
      </c>
    </row>
    <row r="86" spans="2:7" x14ac:dyDescent="0.25">
      <c r="B86" s="522" t="s">
        <v>292</v>
      </c>
      <c r="C86" s="523"/>
      <c r="D86" s="523"/>
      <c r="E86" s="524"/>
      <c r="F86" s="389">
        <f>+G86/10</f>
        <v>0</v>
      </c>
      <c r="G86" s="391">
        <v>0</v>
      </c>
    </row>
    <row r="87" spans="2:7" x14ac:dyDescent="0.25">
      <c r="B87" s="522"/>
      <c r="C87" s="523"/>
      <c r="D87" s="523"/>
      <c r="E87" s="524"/>
      <c r="F87" s="389"/>
      <c r="G87" s="391"/>
    </row>
    <row r="88" spans="2:7" x14ac:dyDescent="0.25">
      <c r="B88" s="519" t="s">
        <v>258</v>
      </c>
      <c r="C88" s="520"/>
      <c r="D88" s="520"/>
      <c r="E88" s="521"/>
      <c r="F88" s="391">
        <f>+G88/10</f>
        <v>0</v>
      </c>
      <c r="G88" s="391">
        <f>+G89+G90</f>
        <v>0</v>
      </c>
    </row>
    <row r="89" spans="2:7" x14ac:dyDescent="0.25">
      <c r="B89" s="531" t="s">
        <v>69</v>
      </c>
      <c r="C89" s="532"/>
      <c r="D89" s="532"/>
      <c r="E89" s="533"/>
      <c r="F89" s="391">
        <f t="shared" ref="F89:F90" si="9">+G89/10</f>
        <v>0</v>
      </c>
      <c r="G89" s="391">
        <v>0</v>
      </c>
    </row>
    <row r="90" spans="2:7" x14ac:dyDescent="0.25">
      <c r="B90" s="531" t="s">
        <v>118</v>
      </c>
      <c r="C90" s="532"/>
      <c r="D90" s="532"/>
      <c r="E90" s="533"/>
      <c r="F90" s="391">
        <f t="shared" si="9"/>
        <v>0</v>
      </c>
      <c r="G90" s="391">
        <v>0</v>
      </c>
    </row>
    <row r="91" spans="2:7" x14ac:dyDescent="0.25">
      <c r="B91" s="522"/>
      <c r="C91" s="523"/>
      <c r="D91" s="523"/>
      <c r="E91" s="524"/>
      <c r="F91" s="389"/>
      <c r="G91" s="391"/>
    </row>
    <row r="92" spans="2:7" x14ac:dyDescent="0.25">
      <c r="B92" s="543" t="s">
        <v>259</v>
      </c>
      <c r="C92" s="544"/>
      <c r="D92" s="544"/>
      <c r="E92" s="545"/>
      <c r="F92" s="391">
        <f>+G92/10</f>
        <v>0</v>
      </c>
      <c r="G92" s="391">
        <f>+G93+G94</f>
        <v>0</v>
      </c>
    </row>
    <row r="93" spans="2:7" x14ac:dyDescent="0.25">
      <c r="B93" s="531" t="s">
        <v>142</v>
      </c>
      <c r="C93" s="532"/>
      <c r="D93" s="532"/>
      <c r="E93" s="533"/>
      <c r="F93" s="391">
        <f t="shared" ref="F93:F94" si="10">+G93/10</f>
        <v>0</v>
      </c>
      <c r="G93" s="391">
        <v>0</v>
      </c>
    </row>
    <row r="94" spans="2:7" x14ac:dyDescent="0.25">
      <c r="B94" s="531" t="s">
        <v>143</v>
      </c>
      <c r="C94" s="532"/>
      <c r="D94" s="532"/>
      <c r="E94" s="533"/>
      <c r="F94" s="391">
        <f t="shared" si="10"/>
        <v>0</v>
      </c>
      <c r="G94" s="391">
        <v>0</v>
      </c>
    </row>
    <row r="95" spans="2:7" x14ac:dyDescent="0.25">
      <c r="B95" s="534"/>
      <c r="C95" s="535"/>
      <c r="D95" s="535"/>
      <c r="E95" s="536"/>
      <c r="F95" s="389"/>
      <c r="G95" s="391"/>
    </row>
    <row r="96" spans="2:7" x14ac:dyDescent="0.25">
      <c r="B96" s="537" t="s">
        <v>260</v>
      </c>
      <c r="C96" s="538"/>
      <c r="D96" s="538"/>
      <c r="E96" s="539"/>
      <c r="F96" s="391">
        <f>+F80+F85+F88+F92</f>
        <v>0</v>
      </c>
      <c r="G96" s="391">
        <f>+G80+G85+G88+G92</f>
        <v>0</v>
      </c>
    </row>
    <row r="97" spans="2:7" x14ac:dyDescent="0.25">
      <c r="B97" s="540" t="s">
        <v>261</v>
      </c>
      <c r="C97" s="541"/>
      <c r="D97" s="541"/>
      <c r="E97" s="542"/>
      <c r="F97" s="391">
        <f>+F98+F99</f>
        <v>0</v>
      </c>
      <c r="G97" s="391">
        <f>+G98+G99</f>
        <v>0</v>
      </c>
    </row>
    <row r="98" spans="2:7" x14ac:dyDescent="0.25">
      <c r="B98" s="534" t="s">
        <v>170</v>
      </c>
      <c r="C98" s="535"/>
      <c r="D98" s="535"/>
      <c r="E98" s="536"/>
      <c r="F98" s="389">
        <f>+G98/10</f>
        <v>0</v>
      </c>
      <c r="G98" s="391">
        <v>0</v>
      </c>
    </row>
    <row r="99" spans="2:7" x14ac:dyDescent="0.25">
      <c r="B99" s="534" t="s">
        <v>171</v>
      </c>
      <c r="C99" s="535"/>
      <c r="D99" s="535"/>
      <c r="E99" s="536"/>
      <c r="F99" s="389">
        <f t="shared" ref="F99" si="11">+G99/10</f>
        <v>0</v>
      </c>
      <c r="G99" s="391">
        <v>0</v>
      </c>
    </row>
    <row r="100" spans="2:7" x14ac:dyDescent="0.25">
      <c r="B100" s="537" t="s">
        <v>262</v>
      </c>
      <c r="C100" s="538"/>
      <c r="D100" s="538"/>
      <c r="E100" s="539"/>
      <c r="F100" s="391">
        <f>+F97</f>
        <v>0</v>
      </c>
      <c r="G100" s="391">
        <f>+G97</f>
        <v>0</v>
      </c>
    </row>
    <row r="101" spans="2:7" x14ac:dyDescent="0.25">
      <c r="B101" s="546"/>
      <c r="C101" s="547"/>
      <c r="D101" s="547"/>
      <c r="E101" s="548"/>
      <c r="F101" s="389"/>
      <c r="G101" s="391"/>
    </row>
    <row r="102" spans="2:7" x14ac:dyDescent="0.25">
      <c r="B102" s="540" t="s">
        <v>263</v>
      </c>
      <c r="C102" s="541"/>
      <c r="D102" s="541"/>
      <c r="E102" s="542"/>
      <c r="F102" s="391">
        <f>+G102/10</f>
        <v>0</v>
      </c>
      <c r="G102" s="391">
        <f>+G103</f>
        <v>0</v>
      </c>
    </row>
    <row r="103" spans="2:7" x14ac:dyDescent="0.25">
      <c r="B103" s="537" t="s">
        <v>264</v>
      </c>
      <c r="C103" s="538"/>
      <c r="D103" s="538"/>
      <c r="E103" s="539"/>
      <c r="F103" s="391">
        <f>+G103/10</f>
        <v>0</v>
      </c>
      <c r="G103" s="391">
        <v>0</v>
      </c>
    </row>
    <row r="104" spans="2:7" x14ac:dyDescent="0.25">
      <c r="B104" s="392"/>
      <c r="C104" s="393"/>
      <c r="D104" s="393"/>
      <c r="E104" s="394"/>
      <c r="F104" s="389"/>
      <c r="G104" s="391"/>
    </row>
    <row r="105" spans="2:7" x14ac:dyDescent="0.25">
      <c r="B105" s="540" t="s">
        <v>265</v>
      </c>
      <c r="C105" s="541"/>
      <c r="D105" s="541"/>
      <c r="E105" s="542"/>
      <c r="F105" s="391">
        <f>+G105/10</f>
        <v>0</v>
      </c>
      <c r="G105" s="391">
        <f>+G96+G100+G102</f>
        <v>0</v>
      </c>
    </row>
    <row r="109" spans="2:7" x14ac:dyDescent="0.25">
      <c r="B109" s="512" t="s">
        <v>293</v>
      </c>
      <c r="C109" s="512"/>
      <c r="D109" s="512"/>
      <c r="E109" s="512"/>
      <c r="F109" s="512"/>
      <c r="G109" s="512"/>
    </row>
    <row r="111" spans="2:7" ht="30" x14ac:dyDescent="0.25">
      <c r="B111" s="525" t="s">
        <v>248</v>
      </c>
      <c r="C111" s="526"/>
      <c r="D111" s="526"/>
      <c r="E111" s="527"/>
      <c r="F111" s="388" t="s">
        <v>249</v>
      </c>
      <c r="G111" s="388" t="s">
        <v>250</v>
      </c>
    </row>
    <row r="112" spans="2:7" x14ac:dyDescent="0.25">
      <c r="B112" s="525" t="s">
        <v>251</v>
      </c>
      <c r="C112" s="526"/>
      <c r="D112" s="526"/>
      <c r="E112" s="527"/>
      <c r="F112" s="389"/>
      <c r="G112" s="388"/>
    </row>
    <row r="113" spans="2:7" x14ac:dyDescent="0.25">
      <c r="B113" s="528" t="s">
        <v>252</v>
      </c>
      <c r="C113" s="529"/>
      <c r="D113" s="529"/>
      <c r="E113" s="530"/>
      <c r="F113" s="390">
        <f>+F114+F115+F116</f>
        <v>0</v>
      </c>
      <c r="G113" s="390">
        <f>+G114+G115+G116</f>
        <v>0</v>
      </c>
    </row>
    <row r="114" spans="2:7" x14ac:dyDescent="0.25">
      <c r="B114" s="516" t="s">
        <v>253</v>
      </c>
      <c r="C114" s="517"/>
      <c r="D114" s="517"/>
      <c r="E114" s="518"/>
      <c r="F114" s="389">
        <f>+G114/10</f>
        <v>0</v>
      </c>
      <c r="G114" s="390">
        <v>0</v>
      </c>
    </row>
    <row r="115" spans="2:7" x14ac:dyDescent="0.25">
      <c r="B115" s="516" t="s">
        <v>254</v>
      </c>
      <c r="C115" s="517"/>
      <c r="D115" s="517"/>
      <c r="E115" s="518"/>
      <c r="F115" s="389">
        <f t="shared" ref="F115:F116" si="12">+G115/10</f>
        <v>0</v>
      </c>
      <c r="G115" s="390">
        <v>0</v>
      </c>
    </row>
    <row r="116" spans="2:7" x14ac:dyDescent="0.25">
      <c r="B116" s="516" t="s">
        <v>255</v>
      </c>
      <c r="C116" s="517"/>
      <c r="D116" s="517"/>
      <c r="E116" s="518"/>
      <c r="F116" s="389">
        <f t="shared" si="12"/>
        <v>0</v>
      </c>
      <c r="G116" s="390">
        <v>0</v>
      </c>
    </row>
    <row r="117" spans="2:7" x14ac:dyDescent="0.25">
      <c r="B117" s="516"/>
      <c r="C117" s="517"/>
      <c r="D117" s="517"/>
      <c r="E117" s="518"/>
      <c r="F117" s="389"/>
      <c r="G117" s="390">
        <v>0</v>
      </c>
    </row>
    <row r="118" spans="2:7" x14ac:dyDescent="0.25">
      <c r="B118" s="519" t="s">
        <v>256</v>
      </c>
      <c r="C118" s="520"/>
      <c r="D118" s="520"/>
      <c r="E118" s="521"/>
      <c r="F118" s="391">
        <f>+F119</f>
        <v>0</v>
      </c>
      <c r="G118" s="391">
        <f>+G119</f>
        <v>0</v>
      </c>
    </row>
    <row r="119" spans="2:7" x14ac:dyDescent="0.25">
      <c r="B119" s="522" t="s">
        <v>294</v>
      </c>
      <c r="C119" s="523"/>
      <c r="D119" s="523"/>
      <c r="E119" s="524"/>
      <c r="F119" s="389">
        <f>+G119/10</f>
        <v>0</v>
      </c>
      <c r="G119" s="391">
        <v>0</v>
      </c>
    </row>
    <row r="120" spans="2:7" x14ac:dyDescent="0.25">
      <c r="B120" s="522"/>
      <c r="C120" s="523"/>
      <c r="D120" s="523"/>
      <c r="E120" s="524"/>
      <c r="F120" s="389"/>
      <c r="G120" s="391"/>
    </row>
    <row r="121" spans="2:7" x14ac:dyDescent="0.25">
      <c r="B121" s="519" t="s">
        <v>258</v>
      </c>
      <c r="C121" s="520"/>
      <c r="D121" s="520"/>
      <c r="E121" s="521"/>
      <c r="F121" s="391">
        <f>+G121/10</f>
        <v>0</v>
      </c>
      <c r="G121" s="391">
        <f>+G122+G123</f>
        <v>0</v>
      </c>
    </row>
    <row r="122" spans="2:7" x14ac:dyDescent="0.25">
      <c r="B122" s="531" t="s">
        <v>69</v>
      </c>
      <c r="C122" s="532"/>
      <c r="D122" s="532"/>
      <c r="E122" s="533"/>
      <c r="F122" s="391">
        <f t="shared" ref="F122:F123" si="13">+G122/10</f>
        <v>0</v>
      </c>
      <c r="G122" s="391">
        <v>0</v>
      </c>
    </row>
    <row r="123" spans="2:7" x14ac:dyDescent="0.25">
      <c r="B123" s="531" t="s">
        <v>118</v>
      </c>
      <c r="C123" s="532"/>
      <c r="D123" s="532"/>
      <c r="E123" s="533"/>
      <c r="F123" s="391">
        <f t="shared" si="13"/>
        <v>0</v>
      </c>
      <c r="G123" s="391">
        <v>0</v>
      </c>
    </row>
    <row r="124" spans="2:7" x14ac:dyDescent="0.25">
      <c r="B124" s="522"/>
      <c r="C124" s="523"/>
      <c r="D124" s="523"/>
      <c r="E124" s="524"/>
      <c r="F124" s="389"/>
      <c r="G124" s="391"/>
    </row>
    <row r="125" spans="2:7" x14ac:dyDescent="0.25">
      <c r="B125" s="543" t="s">
        <v>259</v>
      </c>
      <c r="C125" s="544"/>
      <c r="D125" s="544"/>
      <c r="E125" s="545"/>
      <c r="F125" s="391">
        <f>+G125/10</f>
        <v>0</v>
      </c>
      <c r="G125" s="391">
        <f>+G126+G127</f>
        <v>0</v>
      </c>
    </row>
    <row r="126" spans="2:7" x14ac:dyDescent="0.25">
      <c r="B126" s="531" t="s">
        <v>142</v>
      </c>
      <c r="C126" s="532"/>
      <c r="D126" s="532"/>
      <c r="E126" s="533"/>
      <c r="F126" s="391">
        <f t="shared" ref="F126:F127" si="14">+G126/10</f>
        <v>0</v>
      </c>
      <c r="G126" s="391">
        <v>0</v>
      </c>
    </row>
    <row r="127" spans="2:7" x14ac:dyDescent="0.25">
      <c r="B127" s="531" t="s">
        <v>143</v>
      </c>
      <c r="C127" s="532"/>
      <c r="D127" s="532"/>
      <c r="E127" s="533"/>
      <c r="F127" s="391">
        <f t="shared" si="14"/>
        <v>0</v>
      </c>
      <c r="G127" s="391">
        <v>0</v>
      </c>
    </row>
    <row r="128" spans="2:7" x14ac:dyDescent="0.25">
      <c r="B128" s="534"/>
      <c r="C128" s="535"/>
      <c r="D128" s="535"/>
      <c r="E128" s="536"/>
      <c r="F128" s="389"/>
      <c r="G128" s="391"/>
    </row>
    <row r="129" spans="2:7" x14ac:dyDescent="0.25">
      <c r="B129" s="537" t="s">
        <v>260</v>
      </c>
      <c r="C129" s="538"/>
      <c r="D129" s="538"/>
      <c r="E129" s="539"/>
      <c r="F129" s="391">
        <f>+F113+F118+F121+F125</f>
        <v>0</v>
      </c>
      <c r="G129" s="391">
        <f>+G113+G118+G121+G125</f>
        <v>0</v>
      </c>
    </row>
    <row r="130" spans="2:7" x14ac:dyDescent="0.25">
      <c r="B130" s="540" t="s">
        <v>261</v>
      </c>
      <c r="C130" s="541"/>
      <c r="D130" s="541"/>
      <c r="E130" s="542"/>
      <c r="F130" s="391">
        <f>+F131+F132</f>
        <v>0</v>
      </c>
      <c r="G130" s="391">
        <f>+G131+G132</f>
        <v>0</v>
      </c>
    </row>
    <row r="131" spans="2:7" x14ac:dyDescent="0.25">
      <c r="B131" s="534" t="s">
        <v>170</v>
      </c>
      <c r="C131" s="535"/>
      <c r="D131" s="535"/>
      <c r="E131" s="536"/>
      <c r="F131" s="389">
        <f>+G131/10</f>
        <v>0</v>
      </c>
      <c r="G131" s="391">
        <v>0</v>
      </c>
    </row>
    <row r="132" spans="2:7" x14ac:dyDescent="0.25">
      <c r="B132" s="534" t="s">
        <v>171</v>
      </c>
      <c r="C132" s="535"/>
      <c r="D132" s="535"/>
      <c r="E132" s="536"/>
      <c r="F132" s="389">
        <f t="shared" ref="F132" si="15">+G132/10</f>
        <v>0</v>
      </c>
      <c r="G132" s="391">
        <v>0</v>
      </c>
    </row>
    <row r="133" spans="2:7" x14ac:dyDescent="0.25">
      <c r="B133" s="537" t="s">
        <v>262</v>
      </c>
      <c r="C133" s="538"/>
      <c r="D133" s="538"/>
      <c r="E133" s="539"/>
      <c r="F133" s="391">
        <f>+F130</f>
        <v>0</v>
      </c>
      <c r="G133" s="391">
        <f>+G130</f>
        <v>0</v>
      </c>
    </row>
    <row r="134" spans="2:7" x14ac:dyDescent="0.25">
      <c r="B134" s="546"/>
      <c r="C134" s="547"/>
      <c r="D134" s="547"/>
      <c r="E134" s="548"/>
      <c r="F134" s="389"/>
      <c r="G134" s="391"/>
    </row>
    <row r="135" spans="2:7" ht="15" customHeight="1" x14ac:dyDescent="0.25">
      <c r="B135" s="540" t="s">
        <v>263</v>
      </c>
      <c r="C135" s="541"/>
      <c r="D135" s="541"/>
      <c r="E135" s="542"/>
      <c r="F135" s="391">
        <f>+G135/10</f>
        <v>0</v>
      </c>
      <c r="G135" s="391">
        <f>+G136</f>
        <v>0</v>
      </c>
    </row>
    <row r="136" spans="2:7" x14ac:dyDescent="0.25">
      <c r="B136" s="537" t="s">
        <v>264</v>
      </c>
      <c r="C136" s="538"/>
      <c r="D136" s="538"/>
      <c r="E136" s="539"/>
      <c r="F136" s="391">
        <f>+G136/10</f>
        <v>0</v>
      </c>
      <c r="G136" s="391">
        <v>0</v>
      </c>
    </row>
    <row r="137" spans="2:7" x14ac:dyDescent="0.25">
      <c r="B137" s="392"/>
      <c r="C137" s="393"/>
      <c r="D137" s="393"/>
      <c r="E137" s="394"/>
      <c r="F137" s="389"/>
      <c r="G137" s="391"/>
    </row>
    <row r="138" spans="2:7" x14ac:dyDescent="0.25">
      <c r="B138" s="540" t="s">
        <v>265</v>
      </c>
      <c r="C138" s="541"/>
      <c r="D138" s="541"/>
      <c r="E138" s="542"/>
      <c r="F138" s="391">
        <f>+G138/10</f>
        <v>0</v>
      </c>
      <c r="G138" s="391">
        <f>+G129+G133+G135</f>
        <v>0</v>
      </c>
    </row>
    <row r="141" spans="2:7" x14ac:dyDescent="0.25">
      <c r="B141" t="s">
        <v>268</v>
      </c>
    </row>
    <row r="142" spans="2:7" ht="48" customHeight="1" x14ac:dyDescent="0.25">
      <c r="B142" s="552" t="s">
        <v>269</v>
      </c>
      <c r="C142" s="552"/>
      <c r="D142" s="552"/>
      <c r="E142" s="552"/>
      <c r="F142" s="552"/>
      <c r="G142" s="552"/>
    </row>
    <row r="143" spans="2:7" ht="42.75" customHeight="1" x14ac:dyDescent="0.25">
      <c r="B143" s="553" t="s">
        <v>270</v>
      </c>
      <c r="C143" s="553"/>
      <c r="D143" s="553"/>
      <c r="E143" s="553"/>
      <c r="F143" s="553"/>
      <c r="G143" s="553"/>
    </row>
    <row r="145" spans="2:7" ht="60.75" customHeight="1" x14ac:dyDescent="0.25">
      <c r="B145" s="553" t="s">
        <v>271</v>
      </c>
      <c r="C145" s="553"/>
      <c r="D145" s="553"/>
      <c r="E145" s="553"/>
      <c r="F145" s="553"/>
      <c r="G145" s="553"/>
    </row>
    <row r="147" spans="2:7" x14ac:dyDescent="0.25">
      <c r="B147" t="s">
        <v>272</v>
      </c>
    </row>
    <row r="148" spans="2:7" x14ac:dyDescent="0.25">
      <c r="B148" t="s">
        <v>273</v>
      </c>
    </row>
    <row r="212" spans="2:8" x14ac:dyDescent="0.25">
      <c r="B212" s="554" t="s">
        <v>274</v>
      </c>
      <c r="C212" s="554"/>
      <c r="D212" s="554"/>
      <c r="E212" s="554"/>
      <c r="F212" s="554"/>
      <c r="G212" s="554"/>
    </row>
    <row r="214" spans="2:8" ht="98.25" customHeight="1" x14ac:dyDescent="0.25">
      <c r="B214" s="395" t="s">
        <v>248</v>
      </c>
      <c r="C214" s="395" t="s">
        <v>275</v>
      </c>
      <c r="D214" s="395" t="s">
        <v>276</v>
      </c>
      <c r="E214" s="395" t="s">
        <v>277</v>
      </c>
      <c r="F214" s="396" t="s">
        <v>278</v>
      </c>
      <c r="G214" s="395" t="s">
        <v>279</v>
      </c>
      <c r="H214" s="397"/>
    </row>
    <row r="215" spans="2:8" x14ac:dyDescent="0.25">
      <c r="B215" s="389" t="s">
        <v>280</v>
      </c>
      <c r="C215" s="391">
        <v>0</v>
      </c>
      <c r="D215" s="391">
        <v>0</v>
      </c>
      <c r="E215" s="391">
        <v>0</v>
      </c>
      <c r="F215" s="391">
        <v>0</v>
      </c>
      <c r="G215" s="391">
        <f>+C215*D215*E215+F215</f>
        <v>0</v>
      </c>
    </row>
    <row r="216" spans="2:8" x14ac:dyDescent="0.25">
      <c r="B216" s="389" t="s">
        <v>281</v>
      </c>
      <c r="C216" s="391">
        <v>0</v>
      </c>
      <c r="D216" s="391">
        <v>0</v>
      </c>
      <c r="E216" s="391">
        <v>0</v>
      </c>
      <c r="F216" s="391">
        <v>0</v>
      </c>
      <c r="G216" s="391">
        <f t="shared" ref="G216:G223" si="16">+C216*D216*E216+F216</f>
        <v>0</v>
      </c>
    </row>
    <row r="217" spans="2:8" x14ac:dyDescent="0.25">
      <c r="B217" s="389" t="s">
        <v>282</v>
      </c>
      <c r="C217" s="391">
        <v>0</v>
      </c>
      <c r="D217" s="391">
        <v>0</v>
      </c>
      <c r="E217" s="391">
        <v>0</v>
      </c>
      <c r="F217" s="391">
        <v>0</v>
      </c>
      <c r="G217" s="391">
        <f t="shared" si="16"/>
        <v>0</v>
      </c>
    </row>
    <row r="218" spans="2:8" x14ac:dyDescent="0.25">
      <c r="B218" s="389" t="s">
        <v>283</v>
      </c>
      <c r="C218" s="391">
        <v>0</v>
      </c>
      <c r="D218" s="391">
        <v>0</v>
      </c>
      <c r="E218" s="391">
        <v>0</v>
      </c>
      <c r="F218" s="391">
        <v>0</v>
      </c>
      <c r="G218" s="391">
        <f t="shared" si="16"/>
        <v>0</v>
      </c>
    </row>
    <row r="219" spans="2:8" x14ac:dyDescent="0.25">
      <c r="B219" s="389" t="s">
        <v>284</v>
      </c>
      <c r="C219" s="391">
        <v>0</v>
      </c>
      <c r="D219" s="391">
        <v>0</v>
      </c>
      <c r="E219" s="391">
        <v>0</v>
      </c>
      <c r="F219" s="391">
        <v>0</v>
      </c>
      <c r="G219" s="391">
        <f t="shared" si="16"/>
        <v>0</v>
      </c>
    </row>
    <row r="220" spans="2:8" x14ac:dyDescent="0.25">
      <c r="B220" s="389" t="s">
        <v>285</v>
      </c>
      <c r="C220" s="391">
        <v>0</v>
      </c>
      <c r="D220" s="391">
        <v>0</v>
      </c>
      <c r="E220" s="391">
        <v>0</v>
      </c>
      <c r="F220" s="391">
        <v>0</v>
      </c>
      <c r="G220" s="391">
        <f t="shared" si="16"/>
        <v>0</v>
      </c>
    </row>
    <row r="221" spans="2:8" x14ac:dyDescent="0.25">
      <c r="B221" s="389" t="s">
        <v>286</v>
      </c>
      <c r="C221" s="391">
        <v>0</v>
      </c>
      <c r="D221" s="391">
        <v>0</v>
      </c>
      <c r="E221" s="391">
        <v>0</v>
      </c>
      <c r="F221" s="391">
        <v>0</v>
      </c>
      <c r="G221" s="391">
        <f t="shared" si="16"/>
        <v>0</v>
      </c>
    </row>
    <row r="222" spans="2:8" x14ac:dyDescent="0.25">
      <c r="B222" s="389" t="s">
        <v>287</v>
      </c>
      <c r="C222" s="391">
        <v>0</v>
      </c>
      <c r="D222" s="391">
        <v>0</v>
      </c>
      <c r="E222" s="391">
        <v>0</v>
      </c>
      <c r="F222" s="391">
        <v>0</v>
      </c>
      <c r="G222" s="391">
        <f t="shared" si="16"/>
        <v>0</v>
      </c>
    </row>
    <row r="223" spans="2:8" x14ac:dyDescent="0.25">
      <c r="B223" s="389" t="s">
        <v>288</v>
      </c>
      <c r="C223" s="391">
        <v>0</v>
      </c>
      <c r="D223" s="391">
        <v>0</v>
      </c>
      <c r="E223" s="391">
        <v>0</v>
      </c>
      <c r="F223" s="391">
        <v>0</v>
      </c>
      <c r="G223" s="391">
        <f t="shared" si="16"/>
        <v>0</v>
      </c>
    </row>
    <row r="224" spans="2:8" x14ac:dyDescent="0.25">
      <c r="B224" s="398" t="s">
        <v>252</v>
      </c>
      <c r="C224" s="391"/>
      <c r="D224" s="391">
        <f>SUM(D215:D223)</f>
        <v>0</v>
      </c>
      <c r="E224" s="391">
        <f t="shared" ref="E224:G224" si="17">SUM(E215:E223)</f>
        <v>0</v>
      </c>
      <c r="F224" s="391">
        <f t="shared" si="17"/>
        <v>0</v>
      </c>
      <c r="G224" s="391">
        <f t="shared" si="17"/>
        <v>0</v>
      </c>
    </row>
    <row r="225" spans="2:7" x14ac:dyDescent="0.25">
      <c r="B225" s="398" t="s">
        <v>289</v>
      </c>
      <c r="C225" s="549"/>
      <c r="D225" s="550"/>
      <c r="E225" s="550"/>
      <c r="F225" s="551"/>
      <c r="G225" s="391">
        <v>0</v>
      </c>
    </row>
    <row r="226" spans="2:7" x14ac:dyDescent="0.25">
      <c r="B226" s="398" t="s">
        <v>258</v>
      </c>
      <c r="C226" s="549"/>
      <c r="D226" s="550"/>
      <c r="E226" s="550"/>
      <c r="F226" s="551"/>
      <c r="G226" s="391">
        <v>0</v>
      </c>
    </row>
    <row r="227" spans="2:7" x14ac:dyDescent="0.25">
      <c r="B227" s="398" t="s">
        <v>145</v>
      </c>
      <c r="C227" s="549"/>
      <c r="D227" s="550"/>
      <c r="E227" s="550"/>
      <c r="F227" s="551"/>
      <c r="G227" s="391">
        <v>0</v>
      </c>
    </row>
    <row r="228" spans="2:7" x14ac:dyDescent="0.25">
      <c r="B228" s="399" t="s">
        <v>290</v>
      </c>
      <c r="C228" s="549"/>
      <c r="D228" s="550"/>
      <c r="E228" s="550"/>
      <c r="F228" s="551"/>
      <c r="G228" s="391">
        <v>0</v>
      </c>
    </row>
    <row r="229" spans="2:7" x14ac:dyDescent="0.25">
      <c r="B229" s="399" t="s">
        <v>279</v>
      </c>
      <c r="C229" s="549"/>
      <c r="D229" s="550"/>
      <c r="E229" s="550"/>
      <c r="F229" s="551"/>
      <c r="G229" s="391">
        <f t="shared" ref="G229" si="18">SUM(G224:G228)</f>
        <v>0</v>
      </c>
    </row>
  </sheetData>
  <mergeCells count="128">
    <mergeCell ref="B129:E129"/>
    <mergeCell ref="B130:E130"/>
    <mergeCell ref="B131:E131"/>
    <mergeCell ref="B132:E132"/>
    <mergeCell ref="B133:E133"/>
    <mergeCell ref="B123:E123"/>
    <mergeCell ref="B124:E124"/>
    <mergeCell ref="B125:E125"/>
    <mergeCell ref="B126:E126"/>
    <mergeCell ref="B127:E127"/>
    <mergeCell ref="B128:E128"/>
    <mergeCell ref="B118:E118"/>
    <mergeCell ref="B119:E119"/>
    <mergeCell ref="B120:E120"/>
    <mergeCell ref="B121:E121"/>
    <mergeCell ref="B122:E122"/>
    <mergeCell ref="B111:E111"/>
    <mergeCell ref="B112:E112"/>
    <mergeCell ref="B113:E113"/>
    <mergeCell ref="B114:E114"/>
    <mergeCell ref="B115:E115"/>
    <mergeCell ref="B116:E116"/>
    <mergeCell ref="B77:G77"/>
    <mergeCell ref="B109:G109"/>
    <mergeCell ref="B95:E95"/>
    <mergeCell ref="B96:E96"/>
    <mergeCell ref="B97:E97"/>
    <mergeCell ref="B98:E98"/>
    <mergeCell ref="B99:E99"/>
    <mergeCell ref="B100:E100"/>
    <mergeCell ref="B89:E89"/>
    <mergeCell ref="B90:E90"/>
    <mergeCell ref="B91:E91"/>
    <mergeCell ref="B92:E92"/>
    <mergeCell ref="B93:E93"/>
    <mergeCell ref="B94:E94"/>
    <mergeCell ref="B78:E78"/>
    <mergeCell ref="B79:E79"/>
    <mergeCell ref="B80:E80"/>
    <mergeCell ref="B81:E81"/>
    <mergeCell ref="B82:E82"/>
    <mergeCell ref="C225:F225"/>
    <mergeCell ref="C226:F226"/>
    <mergeCell ref="C227:F227"/>
    <mergeCell ref="C228:F228"/>
    <mergeCell ref="C229:F229"/>
    <mergeCell ref="B83:E83"/>
    <mergeCell ref="B85:E85"/>
    <mergeCell ref="B86:E86"/>
    <mergeCell ref="B87:E87"/>
    <mergeCell ref="B88:E88"/>
    <mergeCell ref="B142:G142"/>
    <mergeCell ref="B143:G143"/>
    <mergeCell ref="B145:G145"/>
    <mergeCell ref="B212:G212"/>
    <mergeCell ref="B134:E134"/>
    <mergeCell ref="B135:E135"/>
    <mergeCell ref="B136:E136"/>
    <mergeCell ref="B138:E138"/>
    <mergeCell ref="B84:E84"/>
    <mergeCell ref="B101:E101"/>
    <mergeCell ref="B102:E102"/>
    <mergeCell ref="B103:E103"/>
    <mergeCell ref="B105:E105"/>
    <mergeCell ref="B117:E117"/>
    <mergeCell ref="B71:E71"/>
    <mergeCell ref="B72:E72"/>
    <mergeCell ref="B74:E74"/>
    <mergeCell ref="B65:E65"/>
    <mergeCell ref="B66:E66"/>
    <mergeCell ref="B67:E67"/>
    <mergeCell ref="B68:E68"/>
    <mergeCell ref="B69:E69"/>
    <mergeCell ref="B70:E70"/>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34:E34"/>
    <mergeCell ref="B35:E35"/>
    <mergeCell ref="B36:E36"/>
    <mergeCell ref="B37:E37"/>
    <mergeCell ref="B39:E39"/>
    <mergeCell ref="B45:G45"/>
    <mergeCell ref="B28:E28"/>
    <mergeCell ref="B29:E29"/>
    <mergeCell ref="B30:E30"/>
    <mergeCell ref="B31:E31"/>
    <mergeCell ref="B32:E32"/>
    <mergeCell ref="B33:E33"/>
    <mergeCell ref="B22:E22"/>
    <mergeCell ref="B23:E23"/>
    <mergeCell ref="B24:E24"/>
    <mergeCell ref="B25:E25"/>
    <mergeCell ref="B26:E26"/>
    <mergeCell ref="B27:E27"/>
    <mergeCell ref="B19:E19"/>
    <mergeCell ref="B20:E20"/>
    <mergeCell ref="B21:E21"/>
    <mergeCell ref="B8:G8"/>
    <mergeCell ref="B10:G10"/>
    <mergeCell ref="B12:E12"/>
    <mergeCell ref="B13:E13"/>
    <mergeCell ref="B14:E14"/>
    <mergeCell ref="B15:E15"/>
    <mergeCell ref="B2:G2"/>
    <mergeCell ref="B3:G3"/>
    <mergeCell ref="B4:G4"/>
    <mergeCell ref="B5:G5"/>
    <mergeCell ref="B6:G6"/>
    <mergeCell ref="B7:G7"/>
    <mergeCell ref="B16:E16"/>
    <mergeCell ref="B17:E17"/>
    <mergeCell ref="B18:E18"/>
  </mergeCells>
  <printOptions horizontalCentered="1" verticalCentered="1"/>
  <pageMargins left="0.70866141732283472" right="0.70866141732283472" top="0.74803149606299213" bottom="0.74803149606299213" header="0.31496062992125984" footer="0.31496062992125984"/>
  <pageSetup scale="8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
  <sheetViews>
    <sheetView zoomScale="80" zoomScaleNormal="80" workbookViewId="0">
      <selection activeCell="F30" sqref="F30"/>
    </sheetView>
  </sheetViews>
  <sheetFormatPr baseColWidth="10" defaultColWidth="29" defaultRowHeight="15.75" x14ac:dyDescent="0.25"/>
  <cols>
    <col min="1" max="1" width="20.140625" style="14" customWidth="1"/>
    <col min="2" max="2" width="9.140625" style="2" customWidth="1"/>
    <col min="3" max="3" width="15.5703125" style="1" customWidth="1"/>
    <col min="4" max="4" width="14" style="1" bestFit="1" customWidth="1"/>
    <col min="5" max="5" width="9.140625" style="2" customWidth="1"/>
    <col min="6" max="6" width="15" style="1" customWidth="1"/>
    <col min="7" max="7" width="15.85546875" style="1" bestFit="1" customWidth="1"/>
    <col min="8" max="8" width="11.5703125" style="2" customWidth="1"/>
    <col min="9" max="9" width="16.140625" style="1" customWidth="1"/>
    <col min="10" max="10" width="15.85546875" style="1" bestFit="1" customWidth="1"/>
    <col min="11" max="11" width="8.85546875" style="2" customWidth="1"/>
    <col min="12" max="12" width="15.7109375" style="1" customWidth="1"/>
    <col min="13" max="13" width="22.5703125" style="1" customWidth="1"/>
    <col min="14" max="14" width="9" style="3" customWidth="1"/>
    <col min="15" max="15" width="19.42578125" style="1" bestFit="1" customWidth="1"/>
    <col min="16" max="16" width="25" style="1" customWidth="1"/>
    <col min="17" max="17" width="42.7109375" style="1" customWidth="1"/>
    <col min="18" max="18" width="20.140625" style="3" customWidth="1"/>
    <col min="19" max="255" width="11.42578125" style="1" customWidth="1"/>
    <col min="256" max="16384" width="29" style="1"/>
  </cols>
  <sheetData>
    <row r="1" spans="1:256" x14ac:dyDescent="0.25">
      <c r="A1" s="555" t="s">
        <v>82</v>
      </c>
      <c r="B1" s="555"/>
      <c r="C1" s="555"/>
      <c r="D1" s="555"/>
      <c r="E1" s="555"/>
      <c r="F1" s="555"/>
      <c r="G1" s="555"/>
      <c r="H1" s="555"/>
      <c r="I1" s="555"/>
      <c r="J1" s="555"/>
      <c r="K1" s="555"/>
      <c r="L1" s="555"/>
      <c r="M1" s="555"/>
      <c r="N1" s="555"/>
      <c r="O1" s="555"/>
    </row>
    <row r="2" spans="1:256" ht="31.5" x14ac:dyDescent="0.25">
      <c r="A2" s="4" t="s">
        <v>64</v>
      </c>
      <c r="B2" s="5" t="s">
        <v>83</v>
      </c>
      <c r="C2" s="6" t="s">
        <v>239</v>
      </c>
      <c r="D2" s="6" t="s">
        <v>39</v>
      </c>
      <c r="E2" s="7" t="s">
        <v>178</v>
      </c>
      <c r="F2" s="8" t="s">
        <v>240</v>
      </c>
      <c r="G2" s="8" t="s">
        <v>39</v>
      </c>
      <c r="H2" s="9" t="s">
        <v>80</v>
      </c>
      <c r="I2" s="10" t="s">
        <v>239</v>
      </c>
      <c r="J2" s="10" t="s">
        <v>39</v>
      </c>
      <c r="K2" s="11" t="s">
        <v>81</v>
      </c>
      <c r="L2" s="12" t="s">
        <v>239</v>
      </c>
      <c r="M2" s="12" t="s">
        <v>39</v>
      </c>
      <c r="N2" s="4" t="s">
        <v>94</v>
      </c>
      <c r="O2" s="13" t="s">
        <v>65</v>
      </c>
      <c r="P2" s="14"/>
      <c r="Q2" s="14"/>
      <c r="R2" s="15"/>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row>
    <row r="3" spans="1:256" x14ac:dyDescent="0.25">
      <c r="A3" s="16"/>
      <c r="B3" s="17"/>
      <c r="C3" s="30"/>
      <c r="D3" s="18">
        <f>+B3*C3</f>
        <v>0</v>
      </c>
      <c r="E3" s="17">
        <v>0</v>
      </c>
      <c r="F3" s="30">
        <v>0</v>
      </c>
      <c r="G3" s="18">
        <f t="shared" ref="G3:G15" si="0">+E3*F3</f>
        <v>0</v>
      </c>
      <c r="H3" s="17"/>
      <c r="I3" s="30"/>
      <c r="J3" s="18">
        <f t="shared" ref="J3:J9" si="1">+H3*I3</f>
        <v>0</v>
      </c>
      <c r="K3" s="17"/>
      <c r="L3" s="30"/>
      <c r="M3" s="18">
        <f>+K3*L3</f>
        <v>0</v>
      </c>
      <c r="N3" s="19">
        <f t="shared" ref="N3:N15" si="2">+B3+E3+H3+K3</f>
        <v>0</v>
      </c>
      <c r="O3" s="20">
        <f t="shared" ref="O3:O15" si="3">+D3+G3+J3+M3</f>
        <v>0</v>
      </c>
      <c r="P3" s="21"/>
      <c r="Q3" s="31"/>
      <c r="R3" s="22"/>
    </row>
    <row r="4" spans="1:256" x14ac:dyDescent="0.25">
      <c r="A4" s="16"/>
      <c r="B4" s="17"/>
      <c r="C4" s="30"/>
      <c r="D4" s="18">
        <f t="shared" ref="D4:D15" si="4">+B4*C4</f>
        <v>0</v>
      </c>
      <c r="E4" s="17">
        <v>0</v>
      </c>
      <c r="F4" s="30">
        <v>0</v>
      </c>
      <c r="G4" s="18">
        <f t="shared" si="0"/>
        <v>0</v>
      </c>
      <c r="H4" s="17"/>
      <c r="I4" s="30"/>
      <c r="J4" s="18">
        <f t="shared" si="1"/>
        <v>0</v>
      </c>
      <c r="K4" s="17"/>
      <c r="L4" s="30"/>
      <c r="M4" s="18">
        <f t="shared" ref="M4:M9" si="5">+K4*L4</f>
        <v>0</v>
      </c>
      <c r="N4" s="19">
        <f t="shared" si="2"/>
        <v>0</v>
      </c>
      <c r="O4" s="20">
        <f t="shared" si="3"/>
        <v>0</v>
      </c>
      <c r="P4" s="21"/>
      <c r="Q4" s="31"/>
      <c r="R4" s="22"/>
    </row>
    <row r="5" spans="1:256" x14ac:dyDescent="0.25">
      <c r="A5" s="16"/>
      <c r="B5" s="17"/>
      <c r="C5" s="30"/>
      <c r="D5" s="18">
        <f t="shared" si="4"/>
        <v>0</v>
      </c>
      <c r="E5" s="17">
        <v>0</v>
      </c>
      <c r="F5" s="30">
        <v>0</v>
      </c>
      <c r="G5" s="18">
        <f t="shared" si="0"/>
        <v>0</v>
      </c>
      <c r="H5" s="17"/>
      <c r="I5" s="30"/>
      <c r="J5" s="18">
        <f t="shared" si="1"/>
        <v>0</v>
      </c>
      <c r="K5" s="17"/>
      <c r="L5" s="30"/>
      <c r="M5" s="18">
        <f t="shared" si="5"/>
        <v>0</v>
      </c>
      <c r="N5" s="19">
        <f t="shared" si="2"/>
        <v>0</v>
      </c>
      <c r="O5" s="20">
        <f t="shared" si="3"/>
        <v>0</v>
      </c>
      <c r="P5" s="21"/>
      <c r="Q5" s="31"/>
      <c r="R5" s="22"/>
    </row>
    <row r="6" spans="1:256" x14ac:dyDescent="0.25">
      <c r="A6" s="16"/>
      <c r="B6" s="17"/>
      <c r="C6" s="30"/>
      <c r="D6" s="18">
        <f t="shared" si="4"/>
        <v>0</v>
      </c>
      <c r="E6" s="17">
        <v>0</v>
      </c>
      <c r="F6" s="30">
        <v>0</v>
      </c>
      <c r="G6" s="18">
        <f t="shared" si="0"/>
        <v>0</v>
      </c>
      <c r="H6" s="17"/>
      <c r="I6" s="30"/>
      <c r="J6" s="18">
        <f t="shared" si="1"/>
        <v>0</v>
      </c>
      <c r="K6" s="17"/>
      <c r="L6" s="30"/>
      <c r="M6" s="18">
        <f t="shared" si="5"/>
        <v>0</v>
      </c>
      <c r="N6" s="19">
        <f t="shared" si="2"/>
        <v>0</v>
      </c>
      <c r="O6" s="20">
        <f t="shared" si="3"/>
        <v>0</v>
      </c>
      <c r="P6" s="21"/>
      <c r="Q6" s="31"/>
      <c r="R6" s="22"/>
    </row>
    <row r="7" spans="1:256" x14ac:dyDescent="0.25">
      <c r="A7" s="16"/>
      <c r="B7" s="17"/>
      <c r="C7" s="30"/>
      <c r="D7" s="18">
        <f t="shared" si="4"/>
        <v>0</v>
      </c>
      <c r="E7" s="17">
        <v>0</v>
      </c>
      <c r="F7" s="30">
        <v>0</v>
      </c>
      <c r="G7" s="18">
        <f t="shared" si="0"/>
        <v>0</v>
      </c>
      <c r="H7" s="17"/>
      <c r="I7" s="30"/>
      <c r="J7" s="18">
        <f t="shared" si="1"/>
        <v>0</v>
      </c>
      <c r="K7" s="17"/>
      <c r="L7" s="30"/>
      <c r="M7" s="18">
        <f t="shared" si="5"/>
        <v>0</v>
      </c>
      <c r="N7" s="19">
        <f t="shared" si="2"/>
        <v>0</v>
      </c>
      <c r="O7" s="20">
        <f t="shared" si="3"/>
        <v>0</v>
      </c>
      <c r="P7" s="21"/>
      <c r="Q7" s="31"/>
      <c r="R7" s="22"/>
    </row>
    <row r="8" spans="1:256" x14ac:dyDescent="0.25">
      <c r="A8" s="16"/>
      <c r="B8" s="17"/>
      <c r="C8" s="30"/>
      <c r="D8" s="18">
        <f t="shared" si="4"/>
        <v>0</v>
      </c>
      <c r="E8" s="17">
        <v>0</v>
      </c>
      <c r="F8" s="30">
        <v>0</v>
      </c>
      <c r="G8" s="18">
        <f t="shared" si="0"/>
        <v>0</v>
      </c>
      <c r="H8" s="17"/>
      <c r="I8" s="30"/>
      <c r="J8" s="18">
        <f t="shared" si="1"/>
        <v>0</v>
      </c>
      <c r="K8" s="17"/>
      <c r="L8" s="30"/>
      <c r="M8" s="18">
        <f t="shared" si="5"/>
        <v>0</v>
      </c>
      <c r="N8" s="19">
        <f t="shared" si="2"/>
        <v>0</v>
      </c>
      <c r="O8" s="20">
        <f t="shared" si="3"/>
        <v>0</v>
      </c>
      <c r="P8" s="21"/>
      <c r="Q8" s="31"/>
      <c r="R8" s="22"/>
    </row>
    <row r="9" spans="1:256" x14ac:dyDescent="0.25">
      <c r="A9" s="16"/>
      <c r="B9" s="17"/>
      <c r="C9" s="30"/>
      <c r="D9" s="18">
        <f t="shared" si="4"/>
        <v>0</v>
      </c>
      <c r="E9" s="17">
        <v>0</v>
      </c>
      <c r="F9" s="30">
        <v>0</v>
      </c>
      <c r="G9" s="18">
        <f t="shared" si="0"/>
        <v>0</v>
      </c>
      <c r="H9" s="17"/>
      <c r="I9" s="30"/>
      <c r="J9" s="18">
        <f t="shared" si="1"/>
        <v>0</v>
      </c>
      <c r="K9" s="17"/>
      <c r="L9" s="30"/>
      <c r="M9" s="18">
        <f t="shared" si="5"/>
        <v>0</v>
      </c>
      <c r="N9" s="19">
        <f t="shared" si="2"/>
        <v>0</v>
      </c>
      <c r="O9" s="20">
        <f t="shared" si="3"/>
        <v>0</v>
      </c>
      <c r="P9" s="21"/>
      <c r="Q9" s="31"/>
      <c r="R9" s="22"/>
    </row>
    <row r="10" spans="1:256" x14ac:dyDescent="0.25">
      <c r="A10" s="16"/>
      <c r="B10" s="17"/>
      <c r="C10" s="30"/>
      <c r="D10" s="18">
        <f t="shared" si="4"/>
        <v>0</v>
      </c>
      <c r="E10" s="17">
        <v>0</v>
      </c>
      <c r="F10" s="30">
        <v>0</v>
      </c>
      <c r="G10" s="18">
        <f t="shared" si="0"/>
        <v>0</v>
      </c>
      <c r="H10" s="17"/>
      <c r="I10" s="30"/>
      <c r="J10" s="18"/>
      <c r="K10" s="17"/>
      <c r="L10" s="30"/>
      <c r="M10" s="18"/>
      <c r="N10" s="19">
        <f t="shared" si="2"/>
        <v>0</v>
      </c>
      <c r="O10" s="20">
        <f t="shared" si="3"/>
        <v>0</v>
      </c>
      <c r="P10" s="21"/>
      <c r="Q10" s="31"/>
      <c r="R10" s="22"/>
    </row>
    <row r="11" spans="1:256" x14ac:dyDescent="0.25">
      <c r="A11" s="16"/>
      <c r="B11" s="17"/>
      <c r="C11" s="30"/>
      <c r="D11" s="18">
        <f t="shared" si="4"/>
        <v>0</v>
      </c>
      <c r="E11" s="17">
        <v>0</v>
      </c>
      <c r="F11" s="30">
        <v>0</v>
      </c>
      <c r="G11" s="18">
        <f t="shared" si="0"/>
        <v>0</v>
      </c>
      <c r="H11" s="17"/>
      <c r="I11" s="30"/>
      <c r="J11" s="18"/>
      <c r="K11" s="17"/>
      <c r="L11" s="30"/>
      <c r="M11" s="18"/>
      <c r="N11" s="19">
        <f t="shared" si="2"/>
        <v>0</v>
      </c>
      <c r="O11" s="20">
        <f t="shared" si="3"/>
        <v>0</v>
      </c>
      <c r="P11" s="21"/>
      <c r="Q11" s="31"/>
      <c r="R11" s="22"/>
    </row>
    <row r="12" spans="1:256" x14ac:dyDescent="0.25">
      <c r="A12" s="16"/>
      <c r="B12" s="17"/>
      <c r="C12" s="30"/>
      <c r="D12" s="18">
        <f t="shared" si="4"/>
        <v>0</v>
      </c>
      <c r="E12" s="17">
        <v>0</v>
      </c>
      <c r="F12" s="30">
        <v>0</v>
      </c>
      <c r="G12" s="18">
        <f t="shared" si="0"/>
        <v>0</v>
      </c>
      <c r="H12" s="17"/>
      <c r="I12" s="30"/>
      <c r="J12" s="18"/>
      <c r="K12" s="17"/>
      <c r="L12" s="30"/>
      <c r="M12" s="18"/>
      <c r="N12" s="19">
        <f t="shared" si="2"/>
        <v>0</v>
      </c>
      <c r="O12" s="20">
        <f t="shared" si="3"/>
        <v>0</v>
      </c>
      <c r="P12" s="21"/>
      <c r="Q12" s="31"/>
      <c r="R12" s="22"/>
    </row>
    <row r="13" spans="1:256" x14ac:dyDescent="0.25">
      <c r="A13" s="16"/>
      <c r="B13" s="17"/>
      <c r="C13" s="30"/>
      <c r="D13" s="18">
        <f t="shared" si="4"/>
        <v>0</v>
      </c>
      <c r="E13" s="17">
        <v>0</v>
      </c>
      <c r="F13" s="30">
        <v>0</v>
      </c>
      <c r="G13" s="18">
        <f t="shared" si="0"/>
        <v>0</v>
      </c>
      <c r="H13" s="17"/>
      <c r="I13" s="30"/>
      <c r="J13" s="18"/>
      <c r="K13" s="17"/>
      <c r="L13" s="30"/>
      <c r="M13" s="18"/>
      <c r="N13" s="19">
        <f t="shared" si="2"/>
        <v>0</v>
      </c>
      <c r="O13" s="20">
        <f t="shared" si="3"/>
        <v>0</v>
      </c>
      <c r="P13" s="21"/>
      <c r="Q13" s="31"/>
      <c r="R13" s="22"/>
    </row>
    <row r="14" spans="1:256" x14ac:dyDescent="0.25">
      <c r="A14" s="16"/>
      <c r="B14" s="17"/>
      <c r="C14" s="30"/>
      <c r="D14" s="18">
        <f t="shared" si="4"/>
        <v>0</v>
      </c>
      <c r="E14" s="17">
        <v>0</v>
      </c>
      <c r="F14" s="30">
        <v>0</v>
      </c>
      <c r="G14" s="18">
        <f t="shared" si="0"/>
        <v>0</v>
      </c>
      <c r="H14" s="17"/>
      <c r="I14" s="30"/>
      <c r="J14" s="18"/>
      <c r="K14" s="17"/>
      <c r="L14" s="30"/>
      <c r="M14" s="18"/>
      <c r="N14" s="19">
        <f t="shared" si="2"/>
        <v>0</v>
      </c>
      <c r="O14" s="20">
        <f t="shared" si="3"/>
        <v>0</v>
      </c>
      <c r="P14" s="21"/>
      <c r="Q14" s="31"/>
      <c r="R14" s="22"/>
    </row>
    <row r="15" spans="1:256" x14ac:dyDescent="0.25">
      <c r="A15" s="16"/>
      <c r="B15" s="17"/>
      <c r="C15" s="30"/>
      <c r="D15" s="18">
        <f t="shared" si="4"/>
        <v>0</v>
      </c>
      <c r="E15" s="17">
        <v>0</v>
      </c>
      <c r="F15" s="30">
        <v>0</v>
      </c>
      <c r="G15" s="18">
        <f t="shared" si="0"/>
        <v>0</v>
      </c>
      <c r="H15" s="17"/>
      <c r="I15" s="30"/>
      <c r="J15" s="18"/>
      <c r="K15" s="17"/>
      <c r="L15" s="30"/>
      <c r="M15" s="18"/>
      <c r="N15" s="19">
        <f t="shared" si="2"/>
        <v>0</v>
      </c>
      <c r="O15" s="20">
        <f t="shared" si="3"/>
        <v>0</v>
      </c>
      <c r="P15" s="21"/>
      <c r="Q15" s="31"/>
      <c r="R15" s="22"/>
    </row>
    <row r="16" spans="1:256" x14ac:dyDescent="0.25">
      <c r="A16" s="16"/>
      <c r="B16" s="17"/>
      <c r="C16" s="30"/>
      <c r="D16" s="18"/>
      <c r="E16" s="17"/>
      <c r="F16" s="30"/>
      <c r="G16" s="18"/>
      <c r="H16" s="17"/>
      <c r="I16" s="30"/>
      <c r="J16" s="18"/>
      <c r="K16" s="17"/>
      <c r="L16" s="30"/>
      <c r="M16" s="18"/>
      <c r="N16" s="19"/>
      <c r="O16" s="20"/>
      <c r="P16" s="21"/>
      <c r="Q16" s="31"/>
      <c r="R16" s="22"/>
    </row>
    <row r="17" spans="1:18" x14ac:dyDescent="0.25">
      <c r="A17" s="16"/>
      <c r="B17" s="17"/>
      <c r="C17" s="30"/>
      <c r="D17" s="18"/>
      <c r="E17" s="17"/>
      <c r="F17" s="30"/>
      <c r="G17" s="18"/>
      <c r="H17" s="17"/>
      <c r="I17" s="30"/>
      <c r="J17" s="18"/>
      <c r="K17" s="17"/>
      <c r="L17" s="30"/>
      <c r="M17" s="18"/>
      <c r="N17" s="19"/>
      <c r="O17" s="20"/>
      <c r="P17" s="21"/>
      <c r="Q17" s="31"/>
      <c r="R17" s="22"/>
    </row>
    <row r="18" spans="1:18" x14ac:dyDescent="0.25">
      <c r="A18" s="23" t="s">
        <v>42</v>
      </c>
      <c r="B18" s="24">
        <f>SUM(B3:B9)</f>
        <v>0</v>
      </c>
      <c r="C18" s="25"/>
      <c r="D18" s="25">
        <f>SUM(D3:D9)</f>
        <v>0</v>
      </c>
      <c r="E18" s="24">
        <f>SUM(E3:E15)</f>
        <v>0</v>
      </c>
      <c r="F18" s="25"/>
      <c r="G18" s="25">
        <f>SUM(G3:G15)</f>
        <v>0</v>
      </c>
      <c r="H18" s="24">
        <f>SUM(H3:H9)</f>
        <v>0</v>
      </c>
      <c r="I18" s="25"/>
      <c r="J18" s="25">
        <f>SUM(J3:J9)</f>
        <v>0</v>
      </c>
      <c r="K18" s="24">
        <f>SUM(K3:K9)</f>
        <v>0</v>
      </c>
      <c r="L18" s="25"/>
      <c r="M18" s="25">
        <f>SUM(M3:M9)</f>
        <v>0</v>
      </c>
      <c r="N18" s="26">
        <f>SUM(N3:N15)</f>
        <v>0</v>
      </c>
      <c r="O18" s="27">
        <f>SUM(O3:O17)</f>
        <v>0</v>
      </c>
      <c r="P18" s="21"/>
      <c r="R18" s="22"/>
    </row>
    <row r="19" spans="1:18" x14ac:dyDescent="0.25">
      <c r="A19" s="28"/>
      <c r="B19" s="29"/>
      <c r="C19" s="21"/>
      <c r="D19" s="21"/>
      <c r="E19" s="29"/>
      <c r="F19" s="21"/>
      <c r="G19" s="21"/>
      <c r="H19" s="29"/>
      <c r="I19" s="21"/>
      <c r="J19" s="21"/>
      <c r="K19" s="29"/>
      <c r="L19" s="21"/>
      <c r="M19" s="21"/>
      <c r="N19" s="22"/>
      <c r="P19" s="21"/>
    </row>
  </sheetData>
  <mergeCells count="1">
    <mergeCell ref="A1:O1"/>
  </mergeCells>
  <printOptions horizontalCentered="1" verticalCentered="1"/>
  <pageMargins left="0.70866141732283472" right="0.70866141732283472" top="0.74803149606299213" bottom="0.74803149606299213" header="0.31496062992125984" footer="0.31496062992125984"/>
  <pageSetup paperSize="14" scale="65"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EE4D1FD5C86549A6974EFBC4DA1C11" ma:contentTypeVersion="12" ma:contentTypeDescription="Create a new document." ma:contentTypeScope="" ma:versionID="8ed069257ec841407f4d6253c25e03d4">
  <xsd:schema xmlns:xsd="http://www.w3.org/2001/XMLSchema" xmlns:xs="http://www.w3.org/2001/XMLSchema" xmlns:p="http://schemas.microsoft.com/office/2006/metadata/properties" xmlns:ns3="dfc64387-aa4e-4c75-a3ca-1b79bded8720" xmlns:ns4="e4d3c93c-ebd6-4624-905c-38105d1fc2a8" targetNamespace="http://schemas.microsoft.com/office/2006/metadata/properties" ma:root="true" ma:fieldsID="6e6decc6922caab8c5c6c89fbf84cebb" ns3:_="" ns4:_="">
    <xsd:import namespace="dfc64387-aa4e-4c75-a3ca-1b79bded8720"/>
    <xsd:import namespace="e4d3c93c-ebd6-4624-905c-38105d1fc2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64387-aa4e-4c75-a3ca-1b79bded8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d3c93c-ebd6-4624-905c-38105d1fc2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93C442-E6CD-4C3A-94A9-9109DCD0D4E6}">
  <ds:schemaRefs>
    <ds:schemaRef ds:uri="http://schemas.microsoft.com/sharepoint/v3/contenttype/forms"/>
  </ds:schemaRefs>
</ds:datastoreItem>
</file>

<file path=customXml/itemProps2.xml><?xml version="1.0" encoding="utf-8"?>
<ds:datastoreItem xmlns:ds="http://schemas.openxmlformats.org/officeDocument/2006/customXml" ds:itemID="{EA40D56B-F657-4A51-B4AD-7F18549AD7F0}">
  <ds:schemaRefs>
    <ds:schemaRef ds:uri="dfc64387-aa4e-4c75-a3ca-1b79bded8720"/>
    <ds:schemaRef ds:uri="http://purl.org/dc/elements/1.1/"/>
    <ds:schemaRef ds:uri="http://purl.org/dc/terms/"/>
    <ds:schemaRef ds:uri="e4d3c93c-ebd6-4624-905c-38105d1fc2a8"/>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AE65897B-33B3-4077-B4DF-FBEF24777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64387-aa4e-4c75-a3ca-1b79bded8720"/>
    <ds:schemaRef ds:uri="e4d3c93c-ebd6-4624-905c-38105d1fc2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LINEAMIENTOS GENERALES</vt:lpstr>
      <vt:lpstr>SALARIOS PROYECTADOS</vt:lpstr>
      <vt:lpstr>DETALLES RUBROS ADMON</vt:lpstr>
      <vt:lpstr>DETALLE DEL DETALLE</vt:lpstr>
      <vt:lpstr>CANASTA CONSOLIDADA</vt:lpstr>
      <vt:lpstr>PROPUESTA POR NIVEL VALOR ALUMN</vt:lpstr>
      <vt:lpstr>ESTUDIANTES 2021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MAREIZAG</dc:creator>
  <cp:lastModifiedBy>JULIANA DIAZ GARCIA</cp:lastModifiedBy>
  <cp:lastPrinted>2021-01-08T19:40:52Z</cp:lastPrinted>
  <dcterms:created xsi:type="dcterms:W3CDTF">2014-12-19T20:54:09Z</dcterms:created>
  <dcterms:modified xsi:type="dcterms:W3CDTF">2021-10-04T19:18:54Z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0x01010020EE4D1FD5C86549A6974EFBC4DA1C11</vt:lpwstr>
  </property>
</Properties>
</file>