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jlopez\OneDrive - Gobernacion de Antioquia\1. COBERTURA\AÑO 2026\11. PLANTA DOCENTE\"/>
    </mc:Choice>
  </mc:AlternateContent>
  <xr:revisionPtr revIDLastSave="0" documentId="13_ncr:1_{BC248194-992E-4833-9494-F016AB8ED34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Actual" sheetId="2" r:id="rId1"/>
    <sheet name="Intensidad Horaria" sheetId="5" r:id="rId2"/>
    <sheet name="Horas" sheetId="4" state="hidden" r:id="rId3"/>
  </sheets>
  <definedNames>
    <definedName name="_xlnm.Print_Area" localSheetId="0">Actual!$A$1:$AG$63</definedName>
    <definedName name="_xlnm.Print_Area" localSheetId="1">'Intensidad Horaria'!$A$2:$S$28</definedName>
    <definedName name="lista" localSheetId="1">#REF!</definedName>
    <definedName name="lis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5" l="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D12" i="5"/>
  <c r="E12" i="5"/>
  <c r="F12" i="5"/>
  <c r="G12" i="5"/>
  <c r="H12" i="5"/>
  <c r="I12" i="5"/>
  <c r="J12" i="5"/>
  <c r="C12" i="5"/>
  <c r="J9" i="5"/>
  <c r="I9" i="5"/>
  <c r="H9" i="5"/>
  <c r="G9" i="5"/>
  <c r="F9" i="5"/>
  <c r="E9" i="5"/>
  <c r="D9" i="5"/>
  <c r="C9" i="5"/>
  <c r="J8" i="5"/>
  <c r="I8" i="5"/>
  <c r="H8" i="5"/>
  <c r="G8" i="5"/>
  <c r="F8" i="5"/>
  <c r="E8" i="5"/>
  <c r="D8" i="5"/>
  <c r="C8" i="5"/>
  <c r="E10" i="5" l="1"/>
  <c r="G10" i="5"/>
  <c r="J10" i="5"/>
  <c r="I10" i="5"/>
  <c r="H10" i="5"/>
  <c r="D10" i="5"/>
  <c r="K21" i="5"/>
  <c r="L21" i="5" s="1"/>
  <c r="N21" i="5" s="1"/>
  <c r="K20" i="5"/>
  <c r="L20" i="5" s="1"/>
  <c r="P20" i="5" s="1"/>
  <c r="D28" i="5"/>
  <c r="E28" i="5"/>
  <c r="O28" i="5"/>
  <c r="AA13" i="5" s="1"/>
  <c r="G28" i="5"/>
  <c r="F28" i="5"/>
  <c r="C28" i="5"/>
  <c r="K14" i="5"/>
  <c r="L14" i="5" s="1"/>
  <c r="P14" i="5" s="1"/>
  <c r="J28" i="5"/>
  <c r="I28" i="5"/>
  <c r="H28" i="5"/>
  <c r="K22" i="5"/>
  <c r="T22" i="5" s="1"/>
  <c r="K16" i="5"/>
  <c r="T16" i="5" s="1"/>
  <c r="C10" i="5"/>
  <c r="K23" i="5"/>
  <c r="L23" i="5" s="1"/>
  <c r="M23" i="5" s="1"/>
  <c r="K17" i="5"/>
  <c r="L17" i="5" s="1"/>
  <c r="M17" i="5" s="1"/>
  <c r="K24" i="5"/>
  <c r="T24" i="5" s="1"/>
  <c r="U24" i="5" s="1"/>
  <c r="W24" i="5" s="1"/>
  <c r="R24" i="5" s="1"/>
  <c r="F10" i="5"/>
  <c r="K25" i="5"/>
  <c r="L25" i="5" s="1"/>
  <c r="N25" i="5" s="1"/>
  <c r="K18" i="5"/>
  <c r="L18" i="5" s="1"/>
  <c r="P18" i="5" s="1"/>
  <c r="K26" i="5"/>
  <c r="L26" i="5" s="1"/>
  <c r="N26" i="5" s="1"/>
  <c r="K15" i="5"/>
  <c r="T15" i="5" s="1"/>
  <c r="K12" i="5"/>
  <c r="L12" i="5" s="1"/>
  <c r="P12" i="5" s="1"/>
  <c r="K13" i="5"/>
  <c r="L13" i="5" s="1"/>
  <c r="M13" i="5" s="1"/>
  <c r="K19" i="5"/>
  <c r="L19" i="5" s="1"/>
  <c r="N19" i="5" s="1"/>
  <c r="K27" i="5"/>
  <c r="L27" i="5" s="1"/>
  <c r="P27" i="5" s="1"/>
  <c r="M21" i="5" l="1"/>
  <c r="T21" i="5"/>
  <c r="U21" i="5" s="1"/>
  <c r="W21" i="5" s="1"/>
  <c r="R21" i="5" s="1"/>
  <c r="P21" i="5"/>
  <c r="T20" i="5"/>
  <c r="U20" i="5" s="1"/>
  <c r="W20" i="5" s="1"/>
  <c r="R20" i="5" s="1"/>
  <c r="M20" i="5"/>
  <c r="N20" i="5"/>
  <c r="M14" i="5"/>
  <c r="AA17" i="5"/>
  <c r="AA8" i="5"/>
  <c r="M26" i="5"/>
  <c r="T14" i="5"/>
  <c r="N14" i="5"/>
  <c r="P26" i="5"/>
  <c r="M18" i="5"/>
  <c r="L22" i="5"/>
  <c r="N22" i="5" s="1"/>
  <c r="T26" i="5"/>
  <c r="U26" i="5" s="1"/>
  <c r="V26" i="5" s="1"/>
  <c r="Q26" i="5" s="1"/>
  <c r="T25" i="5"/>
  <c r="U25" i="5" s="1"/>
  <c r="V25" i="5" s="1"/>
  <c r="Q25" i="5" s="1"/>
  <c r="L16" i="5"/>
  <c r="N16" i="5" s="1"/>
  <c r="N18" i="5"/>
  <c r="T19" i="5"/>
  <c r="M27" i="5"/>
  <c r="T13" i="5"/>
  <c r="N13" i="5"/>
  <c r="N17" i="5"/>
  <c r="T18" i="5"/>
  <c r="P17" i="5"/>
  <c r="N23" i="5"/>
  <c r="P23" i="5"/>
  <c r="L15" i="5"/>
  <c r="P15" i="5" s="1"/>
  <c r="T23" i="5"/>
  <c r="U23" i="5" s="1"/>
  <c r="W23" i="5" s="1"/>
  <c r="R23" i="5" s="1"/>
  <c r="N12" i="5"/>
  <c r="P13" i="5"/>
  <c r="T17" i="5"/>
  <c r="N27" i="5"/>
  <c r="K28" i="5"/>
  <c r="P25" i="5"/>
  <c r="M19" i="5"/>
  <c r="M12" i="5"/>
  <c r="V24" i="5"/>
  <c r="Q24" i="5" s="1"/>
  <c r="T27" i="5"/>
  <c r="U27" i="5" s="1"/>
  <c r="W27" i="5" s="1"/>
  <c r="R27" i="5" s="1"/>
  <c r="P19" i="5"/>
  <c r="M25" i="5"/>
  <c r="T12" i="5"/>
  <c r="L24" i="5"/>
  <c r="M24" i="5" s="1"/>
  <c r="V21" i="5" l="1"/>
  <c r="Q21" i="5" s="1"/>
  <c r="M22" i="5"/>
  <c r="V20" i="5"/>
  <c r="Q20" i="5" s="1"/>
  <c r="P22" i="5"/>
  <c r="W25" i="5"/>
  <c r="R25" i="5" s="1"/>
  <c r="N15" i="5"/>
  <c r="V23" i="5"/>
  <c r="Q23" i="5" s="1"/>
  <c r="W26" i="5"/>
  <c r="R26" i="5" s="1"/>
  <c r="U19" i="5"/>
  <c r="W19" i="5" s="1"/>
  <c r="R19" i="5" s="1"/>
  <c r="M16" i="5"/>
  <c r="P16" i="5"/>
  <c r="N24" i="5"/>
  <c r="M15" i="5"/>
  <c r="P24" i="5"/>
  <c r="T28" i="5"/>
  <c r="L28" i="5"/>
  <c r="AC8" i="5" s="1"/>
  <c r="U14" i="5"/>
  <c r="W14" i="5" s="1"/>
  <c r="V27" i="5"/>
  <c r="Q27" i="5" s="1"/>
  <c r="N28" i="5" l="1"/>
  <c r="AC13" i="5" s="1"/>
  <c r="P28" i="5"/>
  <c r="M28" i="5"/>
  <c r="AA14" i="5" s="1"/>
  <c r="AC14" i="5" s="1"/>
  <c r="V19" i="5"/>
  <c r="Q19" i="5" s="1"/>
  <c r="AA9" i="5"/>
  <c r="AC9" i="5" s="1"/>
  <c r="U28" i="5"/>
  <c r="V14" i="5"/>
  <c r="W28" i="5"/>
  <c r="R14" i="5"/>
  <c r="R28" i="5" s="1"/>
  <c r="AC17" i="5" s="1"/>
  <c r="V28" i="5" l="1"/>
  <c r="Q14" i="5"/>
  <c r="Q28" i="5" s="1"/>
  <c r="AA18" i="5" s="1"/>
  <c r="AC18" i="5" s="1"/>
  <c r="Y31" i="2" l="1"/>
  <c r="AC49" i="2" l="1"/>
  <c r="AA49" i="2"/>
  <c r="Z49" i="2"/>
  <c r="Y49" i="2"/>
  <c r="X49" i="2"/>
  <c r="W49" i="2"/>
  <c r="V49" i="2"/>
  <c r="U49" i="2"/>
  <c r="T49" i="2"/>
  <c r="AC13" i="2" l="1"/>
  <c r="AA31" i="2" l="1"/>
  <c r="Z31" i="2"/>
  <c r="X31" i="2"/>
  <c r="W31" i="2"/>
  <c r="V31" i="2"/>
  <c r="U31" i="2"/>
  <c r="T31" i="2"/>
  <c r="AA30" i="2"/>
  <c r="Z30" i="2"/>
  <c r="Y30" i="2"/>
  <c r="X30" i="2"/>
  <c r="W30" i="2"/>
  <c r="V30" i="2"/>
  <c r="U30" i="2"/>
  <c r="T30" i="2"/>
  <c r="AB33" i="2" l="1"/>
  <c r="AB34" i="2"/>
  <c r="AB35" i="2"/>
  <c r="AB37" i="2"/>
  <c r="AB38" i="2"/>
  <c r="AB40" i="2"/>
  <c r="AB41" i="2"/>
  <c r="AB42" i="2"/>
  <c r="AB39" i="2"/>
  <c r="AB43" i="2"/>
  <c r="AB44" i="2"/>
  <c r="AB45" i="2"/>
  <c r="AB46" i="2"/>
  <c r="AB47" i="2"/>
  <c r="AB48" i="2"/>
  <c r="AB36" i="2"/>
  <c r="AB49" i="2" l="1"/>
  <c r="AA18" i="2"/>
  <c r="AA19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K20" i="2"/>
  <c r="AA21" i="2" l="1"/>
  <c r="AA20" i="2" l="1"/>
  <c r="L20" i="2" l="1"/>
</calcChain>
</file>

<file path=xl/sharedStrings.xml><?xml version="1.0" encoding="utf-8"?>
<sst xmlns="http://schemas.openxmlformats.org/spreadsheetml/2006/main" count="183" uniqueCount="101">
  <si>
    <t>M.PDE PROMOCION DEL DESARROLLO EDUCATIVO</t>
  </si>
  <si>
    <t>Código:</t>
  </si>
  <si>
    <t xml:space="preserve">Versión </t>
  </si>
  <si>
    <t>H. ADMINISTRACIÓN DEL TALENTO HUMANO DE IE</t>
  </si>
  <si>
    <t xml:space="preserve">Fecha de Aprobación: </t>
  </si>
  <si>
    <t>FR. DISTRIBUCION GRADOS E INTENSIDAD HORARIA</t>
  </si>
  <si>
    <t>Página: 1 de 1</t>
  </si>
  <si>
    <t>MUNICIPIO</t>
  </si>
  <si>
    <t>IED</t>
  </si>
  <si>
    <t>Rector, por favor ingrese los datos correspondientes en los campos sombreados en color azul únicamente</t>
  </si>
  <si>
    <t>Un (1) formato por sede de Secundaria</t>
  </si>
  <si>
    <t>HORARIO</t>
  </si>
  <si>
    <t>Ingreso</t>
  </si>
  <si>
    <t>Salida</t>
  </si>
  <si>
    <t>Descanso</t>
  </si>
  <si>
    <t>Tiempo de Clase</t>
  </si>
  <si>
    <t>SECUNDARIA</t>
  </si>
  <si>
    <t xml:space="preserve">MATRICULA, GRUPOS Y RELACION ALUMNOS POR GRUPO </t>
  </si>
  <si>
    <t>CONCEPTO</t>
  </si>
  <si>
    <t>6º</t>
  </si>
  <si>
    <t>7º</t>
  </si>
  <si>
    <t>8º</t>
  </si>
  <si>
    <t>9º</t>
  </si>
  <si>
    <t>10º</t>
  </si>
  <si>
    <t>11º</t>
  </si>
  <si>
    <t>12º</t>
  </si>
  <si>
    <t>13º</t>
  </si>
  <si>
    <t>TOTAL</t>
  </si>
  <si>
    <t>MATRICULA</t>
  </si>
  <si>
    <t>GRUPOS</t>
  </si>
  <si>
    <t>RELACION A/G</t>
  </si>
  <si>
    <t>GRUPOS JU</t>
  </si>
  <si>
    <t>1.</t>
  </si>
  <si>
    <t>No. de docentes y Horas Extras requeridas según análisis del Plan de estudios.</t>
  </si>
  <si>
    <t>Distribución grados e intensidad horaria</t>
  </si>
  <si>
    <t>MINUTOS POR PERIODO ACADEMICO EN SEC. Y MEDIA</t>
  </si>
  <si>
    <t>HR.</t>
  </si>
  <si>
    <t>HORAS REQUERIDAS.</t>
  </si>
  <si>
    <t>NUMERO DE PERIODOS ACADEMICOS POR DOCENTE</t>
  </si>
  <si>
    <t>DA.</t>
  </si>
  <si>
    <t>DOCENTES ACTUALES</t>
  </si>
  <si>
    <t>GRADO</t>
  </si>
  <si>
    <t>No.GRUPOS</t>
  </si>
  <si>
    <t>ÁREAS DE NOMBRAMIENTO</t>
  </si>
  <si>
    <t>Intensidad Horaria Semanal</t>
  </si>
  <si>
    <t>CIENCIAS NATURALES FÍSICA</t>
  </si>
  <si>
    <t>CIENCIAS NATURALES QUÍMICA</t>
  </si>
  <si>
    <t>CIENCIAS NATURALES Y EDUCACIÓN AMBIENTAL</t>
  </si>
  <si>
    <t>CIENCIAS SOCIALES</t>
  </si>
  <si>
    <t>CIENCIAS ECONÓMICAS Y POLÍTICAS</t>
  </si>
  <si>
    <t>FILOSOFÍA</t>
  </si>
  <si>
    <t>EDUCACIÓN RELIGIOSA</t>
  </si>
  <si>
    <t>EDUCACIÓN ÉTICA Y EN VALORES</t>
  </si>
  <si>
    <t>EDUCACIÓN ARTÍSTICA</t>
  </si>
  <si>
    <t>EDUCACIÓN FÍSICA, RECREACIÓN Y DEPORTE</t>
  </si>
  <si>
    <t>HUMANIDADES Y LENGUA CASTELLANA</t>
  </si>
  <si>
    <t>IDIOMA EXTRANJERO INGLÉS</t>
  </si>
  <si>
    <t>MATEMÁTICAS</t>
  </si>
  <si>
    <t>TECNOLOGÍA E INFORMÁTICA</t>
  </si>
  <si>
    <t>OPCIONALES</t>
  </si>
  <si>
    <t>TECNICAS</t>
  </si>
  <si>
    <t>Total</t>
  </si>
  <si>
    <t>↑</t>
  </si>
  <si>
    <t>←</t>
  </si>
  <si>
    <t>El total por grado debe ser de 30, 35 o 37 horas según corresponda en cada Institución Educativa.
Es decir en básica (6-9) 30 horas o 35 si cuenta con Jornada Única. 
En media (10-11) 30 horas para académicas, 35 para académicas con jornada única o 37 para técnicas.
En las Escuelas Normales Superiores 37 horas de grado 10 a 13.</t>
  </si>
  <si>
    <t>INFORMACION RECTOR IED</t>
  </si>
  <si>
    <t>NOMBRE</t>
  </si>
  <si>
    <t>FIRMA</t>
  </si>
  <si>
    <t>NUMERO DE CONTACTO</t>
  </si>
  <si>
    <t xml:space="preserve">Original Firmado </t>
  </si>
  <si>
    <t>CORREO ELECTRONICO</t>
  </si>
  <si>
    <t>H*P.</t>
  </si>
  <si>
    <t>ASIGNACIÓN POR DOCENTES.</t>
  </si>
  <si>
    <t>N/E.</t>
  </si>
  <si>
    <t>NECESIDADES O EXCEDENTES</t>
  </si>
  <si>
    <t>DRA.</t>
  </si>
  <si>
    <t>DOCENTES REQUERIDOS POR ÁREA.</t>
  </si>
  <si>
    <t>DR.</t>
  </si>
  <si>
    <t>DOCENTES REQUERIDOS.</t>
  </si>
  <si>
    <t>HEA.</t>
  </si>
  <si>
    <t>HORAS EXTRAS POR ÁREA.</t>
  </si>
  <si>
    <t>HE.</t>
  </si>
  <si>
    <t>HORAS EXTRAS.</t>
  </si>
  <si>
    <t>Total Horas</t>
  </si>
  <si>
    <t>Agrupadas</t>
  </si>
  <si>
    <t>Docentes</t>
  </si>
  <si>
    <t>Horas Extras</t>
  </si>
  <si>
    <t>Areas</t>
  </si>
  <si>
    <t>Resumen Secundaria</t>
  </si>
  <si>
    <t>Docentes Actuales</t>
  </si>
  <si>
    <t>Docentes Requeridos</t>
  </si>
  <si>
    <t>Balance</t>
  </si>
  <si>
    <t xml:space="preserve">PROMEDIO </t>
  </si>
  <si>
    <t>Resumen Secundaria. Docentes Completos.</t>
  </si>
  <si>
    <t>Resumen Secundaria. Planta Optima.</t>
  </si>
  <si>
    <t>HORA</t>
  </si>
  <si>
    <t>MINUTOS</t>
  </si>
  <si>
    <t>XXXXXX</t>
  </si>
  <si>
    <t>XXXXXX@XXXXX</t>
  </si>
  <si>
    <t>Anexo 2 - Intensidad horaria 2026</t>
  </si>
  <si>
    <t>El formato No se radica en Excel, se debe manterner sin modificación en las fórmulas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</si>
</sst>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400]h:mm:ss\ AM/PM"/>
    <numFmt numFmtId="166" formatCode="[h]:mm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7"/>
      <color theme="0" tint="-0.499984740745262"/>
      <name val="Arial Narrow"/>
      <family val="2"/>
    </font>
    <font>
      <sz val="10"/>
      <color theme="0"/>
      <name val="Arial Narrow"/>
      <family val="2"/>
    </font>
    <font>
      <sz val="8"/>
      <color theme="0"/>
      <name val="Arial Narrow"/>
      <family val="2"/>
    </font>
    <font>
      <sz val="7"/>
      <color theme="0"/>
      <name val="Arial Narrow"/>
      <family val="2"/>
    </font>
    <font>
      <b/>
      <sz val="8"/>
      <name val="Arial"/>
      <family val="2"/>
    </font>
    <font>
      <sz val="14"/>
      <color theme="1"/>
      <name val="Arial Black"/>
      <family val="2"/>
    </font>
    <font>
      <sz val="9"/>
      <color theme="1"/>
      <name val="Arial Narrow"/>
      <family val="2"/>
    </font>
    <font>
      <sz val="9"/>
      <color theme="0" tint="-0.34998626667073579"/>
      <name val="Arial Narrow"/>
      <family val="2"/>
    </font>
    <font>
      <sz val="8"/>
      <color theme="0" tint="-0.34998626667073579"/>
      <name val="Arial Narrow"/>
      <family val="2"/>
    </font>
    <font>
      <b/>
      <sz val="11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  <font>
      <sz val="7"/>
      <color theme="1"/>
      <name val="Arial Narrow"/>
      <family val="2"/>
    </font>
    <font>
      <sz val="5"/>
      <color theme="0" tint="-0.499984740745262"/>
      <name val="Arial Narrow"/>
      <family val="2"/>
    </font>
    <font>
      <sz val="8"/>
      <color theme="0"/>
      <name val="Calibri"/>
      <family val="2"/>
    </font>
    <font>
      <b/>
      <sz val="16"/>
      <name val="Calibri"/>
      <family val="2"/>
    </font>
    <font>
      <sz val="12"/>
      <name val="Arial Narrow"/>
      <family val="2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1" fillId="0" borderId="0"/>
    <xf numFmtId="0" fontId="8" fillId="0" borderId="0"/>
    <xf numFmtId="0" fontId="3" fillId="0" borderId="0" applyNumberFormat="0" applyFill="0" applyBorder="0" applyAlignment="0" applyProtection="0"/>
  </cellStyleXfs>
  <cellXfs count="27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5" fontId="19" fillId="0" borderId="0" xfId="0" applyNumberFormat="1" applyFont="1" applyAlignment="1">
      <alignment horizontal="center"/>
    </xf>
    <xf numFmtId="20" fontId="19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3" fontId="13" fillId="0" borderId="23" xfId="0" applyNumberFormat="1" applyFont="1" applyBorder="1" applyAlignment="1">
      <alignment horizontal="center" vertical="center" wrapText="1"/>
    </xf>
    <xf numFmtId="3" fontId="13" fillId="0" borderId="3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23" fillId="0" borderId="0" xfId="0" applyFont="1"/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horizont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vertical="center"/>
    </xf>
    <xf numFmtId="0" fontId="29" fillId="0" borderId="57" xfId="0" applyFont="1" applyBorder="1" applyAlignment="1">
      <alignment horizontal="center" vertical="center"/>
    </xf>
    <xf numFmtId="1" fontId="29" fillId="0" borderId="57" xfId="0" applyNumberFormat="1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164" fontId="12" fillId="5" borderId="23" xfId="0" applyNumberFormat="1" applyFont="1" applyFill="1" applyBorder="1" applyAlignment="1">
      <alignment horizontal="center" vertical="center" wrapText="1"/>
    </xf>
    <xf numFmtId="164" fontId="12" fillId="5" borderId="18" xfId="0" applyNumberFormat="1" applyFont="1" applyFill="1" applyBorder="1" applyAlignment="1">
      <alignment horizontal="center" vertical="center" wrapText="1"/>
    </xf>
    <xf numFmtId="164" fontId="12" fillId="5" borderId="24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32" fillId="0" borderId="0" xfId="0" applyFont="1"/>
    <xf numFmtId="0" fontId="13" fillId="0" borderId="60" xfId="0" applyFont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horizontal="center" vertical="center" wrapText="1"/>
    </xf>
    <xf numFmtId="1" fontId="13" fillId="0" borderId="35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1" fontId="13" fillId="0" borderId="26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6" fillId="5" borderId="0" xfId="0" applyFont="1" applyFill="1"/>
    <xf numFmtId="0" fontId="33" fillId="0" borderId="1" xfId="0" applyFont="1" applyBorder="1" applyAlignment="1">
      <alignment vertical="center"/>
    </xf>
    <xf numFmtId="1" fontId="13" fillId="0" borderId="18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8" fillId="5" borderId="0" xfId="0" applyNumberFormat="1" applyFont="1" applyFill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3" fillId="0" borderId="56" xfId="0" applyFont="1" applyBorder="1" applyAlignment="1">
      <alignment horizontal="center" vertical="center"/>
    </xf>
    <xf numFmtId="1" fontId="13" fillId="0" borderId="33" xfId="0" applyNumberFormat="1" applyFont="1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/>
    </xf>
    <xf numFmtId="164" fontId="13" fillId="2" borderId="28" xfId="0" applyNumberFormat="1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7" xfId="0" applyNumberFormat="1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7" xfId="0" applyFont="1" applyBorder="1"/>
    <xf numFmtId="0" fontId="35" fillId="0" borderId="17" xfId="0" applyFont="1" applyBorder="1"/>
    <xf numFmtId="0" fontId="36" fillId="0" borderId="17" xfId="0" applyFont="1" applyBorder="1"/>
    <xf numFmtId="0" fontId="12" fillId="6" borderId="3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1" fontId="13" fillId="6" borderId="26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3" fillId="6" borderId="43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1" fontId="15" fillId="6" borderId="11" xfId="0" applyNumberFormat="1" applyFont="1" applyFill="1" applyBorder="1" applyAlignment="1">
      <alignment horizontal="center"/>
    </xf>
    <xf numFmtId="1" fontId="15" fillId="6" borderId="1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center" vertical="center"/>
    </xf>
    <xf numFmtId="166" fontId="15" fillId="2" borderId="7" xfId="0" applyNumberFormat="1" applyFont="1" applyFill="1" applyBorder="1" applyAlignment="1">
      <alignment horizontal="center" vertical="center"/>
    </xf>
    <xf numFmtId="166" fontId="15" fillId="2" borderId="37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6" borderId="2" xfId="0" applyNumberFormat="1" applyFont="1" applyFill="1" applyBorder="1" applyAlignment="1">
      <alignment horizontal="center" vertical="center"/>
    </xf>
    <xf numFmtId="165" fontId="15" fillId="6" borderId="7" xfId="0" applyNumberFormat="1" applyFont="1" applyFill="1" applyBorder="1" applyAlignment="1">
      <alignment horizontal="center" vertical="center"/>
    </xf>
    <xf numFmtId="165" fontId="15" fillId="6" borderId="37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166" fontId="15" fillId="6" borderId="2" xfId="0" applyNumberFormat="1" applyFont="1" applyFill="1" applyBorder="1" applyAlignment="1">
      <alignment horizontal="center" vertical="center"/>
    </xf>
    <xf numFmtId="166" fontId="15" fillId="6" borderId="7" xfId="0" applyNumberFormat="1" applyFont="1" applyFill="1" applyBorder="1" applyAlignment="1">
      <alignment horizontal="center" vertical="center"/>
    </xf>
    <xf numFmtId="166" fontId="15" fillId="6" borderId="37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6" fillId="8" borderId="42" xfId="0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62" xfId="0" applyFont="1" applyFill="1" applyBorder="1" applyAlignment="1">
      <alignment horizontal="center" vertical="center" wrapText="1"/>
    </xf>
    <xf numFmtId="0" fontId="16" fillId="8" borderId="6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6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65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1" fontId="15" fillId="7" borderId="0" xfId="0" applyNumberFormat="1" applyFont="1" applyFill="1" applyAlignment="1">
      <alignment horizontal="center" vertical="center"/>
    </xf>
    <xf numFmtId="0" fontId="26" fillId="4" borderId="21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12" xfId="410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textRotation="90"/>
    </xf>
    <xf numFmtId="0" fontId="18" fillId="4" borderId="1" xfId="0" applyFont="1" applyFill="1" applyBorder="1" applyAlignment="1">
      <alignment horizontal="center" vertical="center" textRotation="90"/>
    </xf>
    <xf numFmtId="0" fontId="18" fillId="4" borderId="16" xfId="0" applyFont="1" applyFill="1" applyBorder="1" applyAlignment="1">
      <alignment horizontal="center" vertical="center" textRotation="90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textRotation="90"/>
    </xf>
    <xf numFmtId="0" fontId="18" fillId="4" borderId="5" xfId="0" applyFont="1" applyFill="1" applyBorder="1" applyAlignment="1">
      <alignment horizontal="center" vertical="center" textRotation="90"/>
    </xf>
    <xf numFmtId="0" fontId="18" fillId="4" borderId="6" xfId="0" applyFont="1" applyFill="1" applyBorder="1" applyAlignment="1">
      <alignment horizontal="center" vertical="center" textRotation="90"/>
    </xf>
    <xf numFmtId="0" fontId="18" fillId="4" borderId="17" xfId="0" applyFont="1" applyFill="1" applyBorder="1" applyAlignment="1">
      <alignment horizontal="center" vertical="center" textRotation="90"/>
    </xf>
    <xf numFmtId="0" fontId="18" fillId="4" borderId="0" xfId="0" applyFont="1" applyFill="1" applyAlignment="1">
      <alignment horizontal="center" vertical="center" textRotation="90"/>
    </xf>
    <xf numFmtId="0" fontId="18" fillId="4" borderId="20" xfId="0" applyFont="1" applyFill="1" applyBorder="1" applyAlignment="1">
      <alignment horizontal="center" vertical="center" textRotation="9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" fontId="15" fillId="7" borderId="0" xfId="0" applyNumberFormat="1" applyFont="1" applyFill="1" applyAlignment="1">
      <alignment horizontal="center" vertical="center" wrapText="1"/>
    </xf>
    <xf numFmtId="1" fontId="38" fillId="9" borderId="0" xfId="0" applyNumberFormat="1" applyFont="1" applyFill="1" applyAlignment="1">
      <alignment horizontal="center" vertical="center"/>
    </xf>
  </cellXfs>
  <cellStyles count="411">
    <cellStyle name="Hipervínculo" xfId="249" builtinId="8" hidden="1"/>
    <cellStyle name="Hipervínculo" xfId="255" builtinId="8" hidden="1"/>
    <cellStyle name="Hipervínculo" xfId="259" builtinId="8" hidden="1"/>
    <cellStyle name="Hipervínculo" xfId="265" builtinId="8" hidden="1"/>
    <cellStyle name="Hipervínculo" xfId="271" builtinId="8" hidden="1"/>
    <cellStyle name="Hipervínculo" xfId="275" builtinId="8" hidden="1"/>
    <cellStyle name="Hipervínculo" xfId="281" builtinId="8" hidden="1"/>
    <cellStyle name="Hipervínculo" xfId="287" builtinId="8" hidden="1"/>
    <cellStyle name="Hipervínculo" xfId="291" builtinId="8" hidden="1"/>
    <cellStyle name="Hipervínculo" xfId="297" builtinId="8" hidden="1"/>
    <cellStyle name="Hipervínculo" xfId="303" builtinId="8" hidden="1"/>
    <cellStyle name="Hipervínculo" xfId="307" builtinId="8" hidden="1"/>
    <cellStyle name="Hipervínculo" xfId="313" builtinId="8" hidden="1"/>
    <cellStyle name="Hipervínculo" xfId="319" builtinId="8" hidden="1"/>
    <cellStyle name="Hipervínculo" xfId="323" builtinId="8" hidden="1"/>
    <cellStyle name="Hipervínculo" xfId="329" builtinId="8" hidden="1"/>
    <cellStyle name="Hipervínculo" xfId="335" builtinId="8" hidden="1"/>
    <cellStyle name="Hipervínculo" xfId="339" builtinId="8" hidden="1"/>
    <cellStyle name="Hipervínculo" xfId="345" builtinId="8" hidden="1"/>
    <cellStyle name="Hipervínculo" xfId="351" builtinId="8" hidden="1"/>
    <cellStyle name="Hipervínculo" xfId="355" builtinId="8" hidden="1"/>
    <cellStyle name="Hipervínculo" xfId="361" builtinId="8" hidden="1"/>
    <cellStyle name="Hipervínculo" xfId="367" builtinId="8" hidden="1"/>
    <cellStyle name="Hipervínculo" xfId="371" builtinId="8" hidden="1"/>
    <cellStyle name="Hipervínculo" xfId="377" builtinId="8" hidden="1"/>
    <cellStyle name="Hipervínculo" xfId="383" builtinId="8" hidden="1"/>
    <cellStyle name="Hipervínculo" xfId="387" builtinId="8" hidden="1"/>
    <cellStyle name="Hipervínculo" xfId="393" builtinId="8" hidden="1"/>
    <cellStyle name="Hipervínculo" xfId="399" builtinId="8" hidden="1"/>
    <cellStyle name="Hipervínculo" xfId="403" builtinId="8" hidden="1"/>
    <cellStyle name="Hipervínculo" xfId="389" builtinId="8" hidden="1"/>
    <cellStyle name="Hipervínculo" xfId="373" builtinId="8" hidden="1"/>
    <cellStyle name="Hipervínculo" xfId="357" builtinId="8" hidden="1"/>
    <cellStyle name="Hipervínculo" xfId="341" builtinId="8" hidden="1"/>
    <cellStyle name="Hipervínculo" xfId="325" builtinId="8" hidden="1"/>
    <cellStyle name="Hipervínculo" xfId="309" builtinId="8" hidden="1"/>
    <cellStyle name="Hipervínculo" xfId="293" builtinId="8" hidden="1"/>
    <cellStyle name="Hipervínculo" xfId="277" builtinId="8" hidden="1"/>
    <cellStyle name="Hipervínculo" xfId="261" builtinId="8" hidden="1"/>
    <cellStyle name="Hipervínculo" xfId="245" builtinId="8" hidden="1"/>
    <cellStyle name="Hipervínculo" xfId="229" builtinId="8" hidden="1"/>
    <cellStyle name="Hipervínculo" xfId="213" builtinId="8" hidden="1"/>
    <cellStyle name="Hipervínculo" xfId="197" builtinId="8" hidden="1"/>
    <cellStyle name="Hipervínculo" xfId="181" builtinId="8" hidden="1"/>
    <cellStyle name="Hipervínculo" xfId="165" builtinId="8" hidden="1"/>
    <cellStyle name="Hipervínculo" xfId="71" builtinId="8" hidden="1"/>
    <cellStyle name="Hipervínculo" xfId="75" builtinId="8" hidden="1"/>
    <cellStyle name="Hipervínculo" xfId="81" builtinId="8" hidden="1"/>
    <cellStyle name="Hipervínculo" xfId="85" builtinId="8" hidden="1"/>
    <cellStyle name="Hipervínculo" xfId="89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107" builtinId="8" hidden="1"/>
    <cellStyle name="Hipervínculo" xfId="113" builtinId="8" hidden="1"/>
    <cellStyle name="Hipervínculo" xfId="117" builtinId="8" hidden="1"/>
    <cellStyle name="Hipervínculo" xfId="121" builtinId="8" hidden="1"/>
    <cellStyle name="Hipervínculo" xfId="127" builtinId="8" hidden="1"/>
    <cellStyle name="Hipervínculo" xfId="131" builtinId="8" hidden="1"/>
    <cellStyle name="Hipervínculo" xfId="135" builtinId="8" hidden="1"/>
    <cellStyle name="Hipervínculo" xfId="139" builtinId="8" hidden="1"/>
    <cellStyle name="Hipervínculo" xfId="145" builtinId="8" hidden="1"/>
    <cellStyle name="Hipervínculo" xfId="149" builtinId="8" hidden="1"/>
    <cellStyle name="Hipervínculo" xfId="153" builtinId="8" hidden="1"/>
    <cellStyle name="Hipervínculo" xfId="159" builtinId="8" hidden="1"/>
    <cellStyle name="Hipervínculo" xfId="141" builtinId="8" hidden="1"/>
    <cellStyle name="Hipervínculo" xfId="109" builtinId="8" hidden="1"/>
    <cellStyle name="Hipervínculo" xfId="77" builtinId="8" hidden="1"/>
    <cellStyle name="Hipervínculo" xfId="35" builtinId="8" hidden="1"/>
    <cellStyle name="Hipervínculo" xfId="39" builtinId="8" hidden="1"/>
    <cellStyle name="Hipervínculo" xfId="43" builtinId="8" hidden="1"/>
    <cellStyle name="Hipervínculo" xfId="47" builtinId="8" hidden="1"/>
    <cellStyle name="Hipervínculo" xfId="51" builtinId="8" hidden="1"/>
    <cellStyle name="Hipervínculo" xfId="55" builtinId="8" hidden="1"/>
    <cellStyle name="Hipervínculo" xfId="59" builtinId="8" hidden="1"/>
    <cellStyle name="Hipervínculo" xfId="65" builtinId="8" hidden="1"/>
    <cellStyle name="Hipervínculo" xfId="61" builtinId="8" hidden="1"/>
    <cellStyle name="Hipervínculo" xfId="17" builtinId="8" hidden="1"/>
    <cellStyle name="Hipervínculo" xfId="21" builtinId="8" hidden="1"/>
    <cellStyle name="Hipervínculo" xfId="25" builtinId="8" hidden="1"/>
    <cellStyle name="Hipervínculo" xfId="31" builtinId="8" hidden="1"/>
    <cellStyle name="Hipervínculo" xfId="7" builtinId="8" hidden="1"/>
    <cellStyle name="Hipervínculo" xfId="11" builtinId="8" hidden="1"/>
    <cellStyle name="Hipervínculo" xfId="3" builtinId="8" hidden="1"/>
    <cellStyle name="Hipervínculo" xfId="1" builtinId="8" hidden="1"/>
    <cellStyle name="Hipervínculo" xfId="5" builtinId="8" hidden="1"/>
    <cellStyle name="Hipervínculo" xfId="13" builtinId="8" hidden="1"/>
    <cellStyle name="Hipervínculo" xfId="9" builtinId="8" hidden="1"/>
    <cellStyle name="Hipervínculo" xfId="29" builtinId="8" hidden="1"/>
    <cellStyle name="Hipervínculo" xfId="27" builtinId="8" hidden="1"/>
    <cellStyle name="Hipervínculo" xfId="23" builtinId="8" hidden="1"/>
    <cellStyle name="Hipervínculo" xfId="19" builtinId="8" hidden="1"/>
    <cellStyle name="Hipervínculo" xfId="15" builtinId="8" hidden="1"/>
    <cellStyle name="Hipervínculo" xfId="67" builtinId="8" hidden="1"/>
    <cellStyle name="Hipervínculo" xfId="63" builtinId="8" hidden="1"/>
    <cellStyle name="Hipervínculo" xfId="57" builtinId="8" hidden="1"/>
    <cellStyle name="Hipervínculo" xfId="53" builtinId="8" hidden="1"/>
    <cellStyle name="Hipervínculo" xfId="49" builtinId="8" hidden="1"/>
    <cellStyle name="Hipervínculo" xfId="45" builtinId="8" hidden="1"/>
    <cellStyle name="Hipervínculo" xfId="41" builtinId="8" hidden="1"/>
    <cellStyle name="Hipervínculo" xfId="37" builtinId="8" hidden="1"/>
    <cellStyle name="Hipervínculo" xfId="33" builtinId="8" hidden="1"/>
    <cellStyle name="Hipervínculo" xfId="93" builtinId="8" hidden="1"/>
    <cellStyle name="Hipervínculo" xfId="125" builtinId="8" hidden="1"/>
    <cellStyle name="Hipervínculo" xfId="157" builtinId="8" hidden="1"/>
    <cellStyle name="Hipervínculo" xfId="155" builtinId="8" hidden="1"/>
    <cellStyle name="Hipervínculo" xfId="151" builtinId="8" hidden="1"/>
    <cellStyle name="Hipervínculo" xfId="147" builtinId="8" hidden="1"/>
    <cellStyle name="Hipervínculo" xfId="143" builtinId="8" hidden="1"/>
    <cellStyle name="Hipervínculo" xfId="137" builtinId="8" hidden="1"/>
    <cellStyle name="Hipervínculo" xfId="133" builtinId="8" hidden="1"/>
    <cellStyle name="Hipervínculo" xfId="129" builtinId="8" hidden="1"/>
    <cellStyle name="Hipervínculo" xfId="123" builtinId="8" hidden="1"/>
    <cellStyle name="Hipervínculo" xfId="119" builtinId="8" hidden="1"/>
    <cellStyle name="Hipervínculo" xfId="115" builtinId="8" hidden="1"/>
    <cellStyle name="Hipervínculo" xfId="111" builtinId="8" hidden="1"/>
    <cellStyle name="Hipervínculo" xfId="105" builtinId="8" hidden="1"/>
    <cellStyle name="Hipervínculo" xfId="101" builtinId="8" hidden="1"/>
    <cellStyle name="Hipervínculo" xfId="97" builtinId="8" hidden="1"/>
    <cellStyle name="Hipervínculo" xfId="91" builtinId="8" hidden="1"/>
    <cellStyle name="Hipervínculo" xfId="87" builtinId="8" hidden="1"/>
    <cellStyle name="Hipervínculo" xfId="83" builtinId="8" hidden="1"/>
    <cellStyle name="Hipervínculo" xfId="79" builtinId="8" hidden="1"/>
    <cellStyle name="Hipervínculo" xfId="73" builtinId="8" hidden="1"/>
    <cellStyle name="Hipervínculo" xfId="69" builtinId="8" hidden="1"/>
    <cellStyle name="Hipervínculo" xfId="173" builtinId="8" hidden="1"/>
    <cellStyle name="Hipervínculo" xfId="189" builtinId="8" hidden="1"/>
    <cellStyle name="Hipervínculo" xfId="205" builtinId="8" hidden="1"/>
    <cellStyle name="Hipervínculo" xfId="221" builtinId="8" hidden="1"/>
    <cellStyle name="Hipervínculo" xfId="237" builtinId="8" hidden="1"/>
    <cellStyle name="Hipervínculo" xfId="253" builtinId="8" hidden="1"/>
    <cellStyle name="Hipervínculo" xfId="269" builtinId="8" hidden="1"/>
    <cellStyle name="Hipervínculo" xfId="285" builtinId="8" hidden="1"/>
    <cellStyle name="Hipervínculo" xfId="301" builtinId="8" hidden="1"/>
    <cellStyle name="Hipervínculo" xfId="317" builtinId="8" hidden="1"/>
    <cellStyle name="Hipervínculo" xfId="333" builtinId="8" hidden="1"/>
    <cellStyle name="Hipervínculo" xfId="349" builtinId="8" hidden="1"/>
    <cellStyle name="Hipervínculo" xfId="365" builtinId="8" hidden="1"/>
    <cellStyle name="Hipervínculo" xfId="381" builtinId="8" hidden="1"/>
    <cellStyle name="Hipervínculo" xfId="397" builtinId="8" hidden="1"/>
    <cellStyle name="Hipervínculo" xfId="401" builtinId="8" hidden="1"/>
    <cellStyle name="Hipervínculo" xfId="395" builtinId="8" hidden="1"/>
    <cellStyle name="Hipervínculo" xfId="391" builtinId="8" hidden="1"/>
    <cellStyle name="Hipervínculo" xfId="385" builtinId="8" hidden="1"/>
    <cellStyle name="Hipervínculo" xfId="379" builtinId="8" hidden="1"/>
    <cellStyle name="Hipervínculo" xfId="375" builtinId="8" hidden="1"/>
    <cellStyle name="Hipervínculo" xfId="369" builtinId="8" hidden="1"/>
    <cellStyle name="Hipervínculo" xfId="363" builtinId="8" hidden="1"/>
    <cellStyle name="Hipervínculo" xfId="359" builtinId="8" hidden="1"/>
    <cellStyle name="Hipervínculo" xfId="353" builtinId="8" hidden="1"/>
    <cellStyle name="Hipervínculo" xfId="347" builtinId="8" hidden="1"/>
    <cellStyle name="Hipervínculo" xfId="343" builtinId="8" hidden="1"/>
    <cellStyle name="Hipervínculo" xfId="337" builtinId="8" hidden="1"/>
    <cellStyle name="Hipervínculo" xfId="331" builtinId="8" hidden="1"/>
    <cellStyle name="Hipervínculo" xfId="327" builtinId="8" hidden="1"/>
    <cellStyle name="Hipervínculo" xfId="321" builtinId="8" hidden="1"/>
    <cellStyle name="Hipervínculo" xfId="315" builtinId="8" hidden="1"/>
    <cellStyle name="Hipervínculo" xfId="311" builtinId="8" hidden="1"/>
    <cellStyle name="Hipervínculo" xfId="305" builtinId="8" hidden="1"/>
    <cellStyle name="Hipervínculo" xfId="299" builtinId="8" hidden="1"/>
    <cellStyle name="Hipervínculo" xfId="295" builtinId="8" hidden="1"/>
    <cellStyle name="Hipervínculo" xfId="289" builtinId="8" hidden="1"/>
    <cellStyle name="Hipervínculo" xfId="283" builtinId="8" hidden="1"/>
    <cellStyle name="Hipervínculo" xfId="279" builtinId="8" hidden="1"/>
    <cellStyle name="Hipervínculo" xfId="273" builtinId="8" hidden="1"/>
    <cellStyle name="Hipervínculo" xfId="267" builtinId="8" hidden="1"/>
    <cellStyle name="Hipervínculo" xfId="263" builtinId="8" hidden="1"/>
    <cellStyle name="Hipervínculo" xfId="257" builtinId="8" hidden="1"/>
    <cellStyle name="Hipervínculo" xfId="251" builtinId="8" hidden="1"/>
    <cellStyle name="Hipervínculo" xfId="247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201" builtinId="8" hidden="1"/>
    <cellStyle name="Hipervínculo" xfId="203" builtinId="8" hidden="1"/>
    <cellStyle name="Hipervínculo" xfId="207" builtinId="8" hidden="1"/>
    <cellStyle name="Hipervínculo" xfId="211" builtinId="8" hidden="1"/>
    <cellStyle name="Hipervínculo" xfId="215" builtinId="8" hidden="1"/>
    <cellStyle name="Hipervínculo" xfId="217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33" builtinId="8" hidden="1"/>
    <cellStyle name="Hipervínculo" xfId="235" builtinId="8" hidden="1"/>
    <cellStyle name="Hipervínculo" xfId="239" builtinId="8" hidden="1"/>
    <cellStyle name="Hipervínculo" xfId="243" builtinId="8" hidden="1"/>
    <cellStyle name="Hipervínculo" xfId="241" builtinId="8" hidden="1"/>
    <cellStyle name="Hipervínculo" xfId="231" builtinId="8" hidden="1"/>
    <cellStyle name="Hipervínculo" xfId="219" builtinId="8" hidden="1"/>
    <cellStyle name="Hipervínculo" xfId="209" builtinId="8" hidden="1"/>
    <cellStyle name="Hipervínculo" xfId="199" builtinId="8" hidden="1"/>
    <cellStyle name="Hipervínculo" xfId="187" builtinId="8" hidden="1"/>
    <cellStyle name="Hipervínculo" xfId="171" builtinId="8" hidden="1"/>
    <cellStyle name="Hipervínculo" xfId="175" builtinId="8" hidden="1"/>
    <cellStyle name="Hipervínculo" xfId="179" builtinId="8" hidden="1"/>
    <cellStyle name="Hipervínculo" xfId="183" builtinId="8" hidden="1"/>
    <cellStyle name="Hipervínculo" xfId="185" builtinId="8" hidden="1"/>
    <cellStyle name="Hipervínculo" xfId="177" builtinId="8" hidden="1"/>
    <cellStyle name="Hipervínculo" xfId="167" builtinId="8" hidden="1"/>
    <cellStyle name="Hipervínculo" xfId="169" builtinId="8" hidden="1"/>
    <cellStyle name="Hipervínculo" xfId="163" builtinId="8" hidden="1"/>
    <cellStyle name="Hipervínculo" xfId="161" builtinId="8" hidden="1"/>
    <cellStyle name="Hipervínculo" xfId="410" builtinId="8"/>
    <cellStyle name="Hipervínculo visitado" xfId="380" builtinId="9" hidden="1"/>
    <cellStyle name="Hipervínculo visitado" xfId="388" builtinId="9" hidden="1"/>
    <cellStyle name="Hipervínculo visitado" xfId="392" builtinId="9" hidden="1"/>
    <cellStyle name="Hipervínculo visitado" xfId="396" builtinId="9" hidden="1"/>
    <cellStyle name="Hipervínculo visitado" xfId="404" builtinId="9" hidden="1"/>
    <cellStyle name="Hipervínculo visitado" xfId="402" builtinId="9" hidden="1"/>
    <cellStyle name="Hipervínculo visitado" xfId="398" builtinId="9" hidden="1"/>
    <cellStyle name="Hipervínculo visitado" xfId="390" builtinId="9" hidden="1"/>
    <cellStyle name="Hipervínculo visitado" xfId="386" builtinId="9" hidden="1"/>
    <cellStyle name="Hipervínculo visitado" xfId="382" builtinId="9" hidden="1"/>
    <cellStyle name="Hipervínculo visitado" xfId="374" builtinId="9" hidden="1"/>
    <cellStyle name="Hipervínculo visitado" xfId="370" builtinId="9" hidden="1"/>
    <cellStyle name="Hipervínculo visitado" xfId="366" builtinId="9" hidden="1"/>
    <cellStyle name="Hipervínculo visitado" xfId="358" builtinId="9" hidden="1"/>
    <cellStyle name="Hipervínculo visitado" xfId="354" builtinId="9" hidden="1"/>
    <cellStyle name="Hipervínculo visitado" xfId="350" builtinId="9" hidden="1"/>
    <cellStyle name="Hipervínculo visitado" xfId="342" builtinId="9" hidden="1"/>
    <cellStyle name="Hipervínculo visitado" xfId="338" builtinId="9" hidden="1"/>
    <cellStyle name="Hipervínculo visitado" xfId="334" builtinId="9" hidden="1"/>
    <cellStyle name="Hipervínculo visitado" xfId="326" builtinId="9" hidden="1"/>
    <cellStyle name="Hipervínculo visitado" xfId="322" builtinId="9" hidden="1"/>
    <cellStyle name="Hipervínculo visitado" xfId="318" builtinId="9" hidden="1"/>
    <cellStyle name="Hipervínculo visitado" xfId="310" builtinId="9" hidden="1"/>
    <cellStyle name="Hipervínculo visitado" xfId="306" builtinId="9" hidden="1"/>
    <cellStyle name="Hipervínculo visitado" xfId="302" builtinId="9" hidden="1"/>
    <cellStyle name="Hipervínculo visitado" xfId="294" builtinId="9" hidden="1"/>
    <cellStyle name="Hipervínculo visitado" xfId="290" builtinId="9" hidden="1"/>
    <cellStyle name="Hipervínculo visitado" xfId="286" builtinId="9" hidden="1"/>
    <cellStyle name="Hipervínculo visitado" xfId="278" builtinId="9" hidden="1"/>
    <cellStyle name="Hipervínculo visitado" xfId="274" builtinId="9" hidden="1"/>
    <cellStyle name="Hipervínculo visitado" xfId="270" builtinId="9" hidden="1"/>
    <cellStyle name="Hipervínculo visitado" xfId="262" builtinId="9" hidden="1"/>
    <cellStyle name="Hipervínculo visitado" xfId="258" builtinId="9" hidden="1"/>
    <cellStyle name="Hipervínculo visitado" xfId="254" builtinId="9" hidden="1"/>
    <cellStyle name="Hipervínculo visitado" xfId="246" builtinId="9" hidden="1"/>
    <cellStyle name="Hipervínculo visitado" xfId="242" builtinId="9" hidden="1"/>
    <cellStyle name="Hipervínculo visitado" xfId="238" builtinId="9" hidden="1"/>
    <cellStyle name="Hipervínculo visitado" xfId="230" builtinId="9" hidden="1"/>
    <cellStyle name="Hipervínculo visitado" xfId="226" builtinId="9" hidden="1"/>
    <cellStyle name="Hipervínculo visitado" xfId="222" builtinId="9" hidden="1"/>
    <cellStyle name="Hipervínculo visitado" xfId="214" builtinId="9" hidden="1"/>
    <cellStyle name="Hipervínculo visitado" xfId="210" builtinId="9" hidden="1"/>
    <cellStyle name="Hipervínculo visitado" xfId="206" builtinId="9" hidden="1"/>
    <cellStyle name="Hipervínculo visitado" xfId="198" builtinId="9" hidden="1"/>
    <cellStyle name="Hipervínculo visitado" xfId="194" builtinId="9" hidden="1"/>
    <cellStyle name="Hipervínculo visitado" xfId="190" builtinId="9" hidden="1"/>
    <cellStyle name="Hipervínculo visitado" xfId="182" builtinId="9" hidden="1"/>
    <cellStyle name="Hipervínculo visitado" xfId="178" builtinId="9" hidden="1"/>
    <cellStyle name="Hipervínculo visitado" xfId="174" builtinId="9" hidden="1"/>
    <cellStyle name="Hipervínculo visitado" xfId="166" builtinId="9" hidden="1"/>
    <cellStyle name="Hipervínculo visitado" xfId="162" builtinId="9" hidden="1"/>
    <cellStyle name="Hipervínculo visitado" xfId="158" builtinId="9" hidden="1"/>
    <cellStyle name="Hipervínculo visitado" xfId="150" builtinId="9" hidden="1"/>
    <cellStyle name="Hipervínculo visitado" xfId="146" builtinId="9" hidden="1"/>
    <cellStyle name="Hipervínculo visitado" xfId="142" builtinId="9" hidden="1"/>
    <cellStyle name="Hipervínculo visitado" xfId="134" builtinId="9" hidden="1"/>
    <cellStyle name="Hipervínculo visitado" xfId="130" builtinId="9" hidden="1"/>
    <cellStyle name="Hipervínculo visitado" xfId="126" builtinId="9" hidden="1"/>
    <cellStyle name="Hipervínculo visitado" xfId="118" builtinId="9" hidden="1"/>
    <cellStyle name="Hipervínculo visitado" xfId="114" builtinId="9" hidden="1"/>
    <cellStyle name="Hipervínculo visitado" xfId="110" builtinId="9" hidden="1"/>
    <cellStyle name="Hipervínculo visitado" xfId="102" builtinId="9" hidden="1"/>
    <cellStyle name="Hipervínculo visitado" xfId="98" builtinId="9" hidden="1"/>
    <cellStyle name="Hipervínculo visitado" xfId="94" builtinId="9" hidden="1"/>
    <cellStyle name="Hipervínculo visitado" xfId="86" builtinId="9" hidden="1"/>
    <cellStyle name="Hipervínculo visitado" xfId="82" builtinId="9" hidden="1"/>
    <cellStyle name="Hipervínculo visitado" xfId="78" builtinId="9" hidden="1"/>
    <cellStyle name="Hipervínculo visitado" xfId="70" builtinId="9" hidden="1"/>
    <cellStyle name="Hipervínculo visitado" xfId="66" builtinId="9" hidden="1"/>
    <cellStyle name="Hipervínculo visitado" xfId="24" builtinId="9" hidden="1"/>
    <cellStyle name="Hipervínculo visitado" xfId="28" builtinId="9" hidden="1"/>
    <cellStyle name="Hipervínculo visitado" xfId="32" builtinId="9" hidden="1"/>
    <cellStyle name="Hipervínculo visitado" xfId="34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50" builtinId="9" hidden="1"/>
    <cellStyle name="Hipervínculo visitado" xfId="52" builtinId="9" hidden="1"/>
    <cellStyle name="Hipervínculo visitado" xfId="56" builtinId="9" hidden="1"/>
    <cellStyle name="Hipervínculo visitado" xfId="60" builtinId="9" hidden="1"/>
    <cellStyle name="Hipervínculo visitado" xfId="64" builtinId="9" hidden="1"/>
    <cellStyle name="Hipervínculo visitado" xfId="62" builtinId="9" hidden="1"/>
    <cellStyle name="Hipervínculo visitado" xfId="46" builtinId="9" hidden="1"/>
    <cellStyle name="Hipervínculo visitado" xfId="38" builtinId="9" hidden="1"/>
    <cellStyle name="Hipervínculo visitado" xfId="30" builtinId="9" hidden="1"/>
    <cellStyle name="Hipervínculo visitado" xfId="10" builtinId="9" hidden="1"/>
    <cellStyle name="Hipervínculo visitado" xfId="12" builtinId="9" hidden="1"/>
    <cellStyle name="Hipervínculo visitado" xfId="16" builtinId="9" hidden="1"/>
    <cellStyle name="Hipervínculo visitado" xfId="20" builtinId="9" hidden="1"/>
    <cellStyle name="Hipervínculo visitado" xfId="14" builtinId="9" hidden="1"/>
    <cellStyle name="Hipervínculo visitado" xfId="6" builtinId="9" hidden="1"/>
    <cellStyle name="Hipervínculo visitado" xfId="4" builtinId="9" hidden="1"/>
    <cellStyle name="Hipervínculo visitado" xfId="2" builtinId="9" hidden="1"/>
    <cellStyle name="Hipervínculo visitado" xfId="8" builtinId="9" hidden="1"/>
    <cellStyle name="Hipervínculo visitado" xfId="18" builtinId="9" hidden="1"/>
    <cellStyle name="Hipervínculo visitado" xfId="22" builtinId="9" hidden="1"/>
    <cellStyle name="Hipervínculo visitado" xfId="54" builtinId="9" hidden="1"/>
    <cellStyle name="Hipervínculo visitado" xfId="58" builtinId="9" hidden="1"/>
    <cellStyle name="Hipervínculo visitado" xfId="48" builtinId="9" hidden="1"/>
    <cellStyle name="Hipervínculo visitado" xfId="36" builtinId="9" hidden="1"/>
    <cellStyle name="Hipervínculo visitado" xfId="26" builtinId="9" hidden="1"/>
    <cellStyle name="Hipervínculo visitado" xfId="74" builtinId="9" hidden="1"/>
    <cellStyle name="Hipervínculo visitado" xfId="90" builtinId="9" hidden="1"/>
    <cellStyle name="Hipervínculo visitado" xfId="106" builtinId="9" hidden="1"/>
    <cellStyle name="Hipervínculo visitado" xfId="122" builtinId="9" hidden="1"/>
    <cellStyle name="Hipervínculo visitado" xfId="138" builtinId="9" hidden="1"/>
    <cellStyle name="Hipervínculo visitado" xfId="154" builtinId="9" hidden="1"/>
    <cellStyle name="Hipervínculo visitado" xfId="170" builtinId="9" hidden="1"/>
    <cellStyle name="Hipervínculo visitado" xfId="186" builtinId="9" hidden="1"/>
    <cellStyle name="Hipervínculo visitado" xfId="202" builtinId="9" hidden="1"/>
    <cellStyle name="Hipervínculo visitado" xfId="218" builtinId="9" hidden="1"/>
    <cellStyle name="Hipervínculo visitado" xfId="234" builtinId="9" hidden="1"/>
    <cellStyle name="Hipervínculo visitado" xfId="250" builtinId="9" hidden="1"/>
    <cellStyle name="Hipervínculo visitado" xfId="266" builtinId="9" hidden="1"/>
    <cellStyle name="Hipervínculo visitado" xfId="282" builtinId="9" hidden="1"/>
    <cellStyle name="Hipervínculo visitado" xfId="298" builtinId="9" hidden="1"/>
    <cellStyle name="Hipervínculo visitado" xfId="314" builtinId="9" hidden="1"/>
    <cellStyle name="Hipervínculo visitado" xfId="330" builtinId="9" hidden="1"/>
    <cellStyle name="Hipervínculo visitado" xfId="346" builtinId="9" hidden="1"/>
    <cellStyle name="Hipervínculo visitado" xfId="362" builtinId="9" hidden="1"/>
    <cellStyle name="Hipervínculo visitado" xfId="378" builtinId="9" hidden="1"/>
    <cellStyle name="Hipervínculo visitado" xfId="394" builtinId="9" hidden="1"/>
    <cellStyle name="Hipervínculo visitado" xfId="400" builtinId="9" hidden="1"/>
    <cellStyle name="Hipervínculo visitado" xfId="384" builtinId="9" hidden="1"/>
    <cellStyle name="Hipervínculo visitado" xfId="200" builtinId="9" hidden="1"/>
    <cellStyle name="Hipervínculo visitado" xfId="204" builtinId="9" hidden="1"/>
    <cellStyle name="Hipervínculo visitado" xfId="212" builtinId="9" hidden="1"/>
    <cellStyle name="Hipervínculo visitado" xfId="216" builtinId="9" hidden="1"/>
    <cellStyle name="Hipervínculo visitado" xfId="220" builtinId="9" hidden="1"/>
    <cellStyle name="Hipervínculo visitado" xfId="224" builtinId="9" hidden="1"/>
    <cellStyle name="Hipervínculo visitado" xfId="228" builtinId="9" hidden="1"/>
    <cellStyle name="Hipervínculo visitado" xfId="232" builtinId="9" hidden="1"/>
    <cellStyle name="Hipervínculo visitado" xfId="236" builtinId="9" hidden="1"/>
    <cellStyle name="Hipervínculo visitado" xfId="244" builtinId="9" hidden="1"/>
    <cellStyle name="Hipervínculo visitado" xfId="248" builtinId="9" hidden="1"/>
    <cellStyle name="Hipervínculo visitado" xfId="252" builtinId="9" hidden="1"/>
    <cellStyle name="Hipervínculo visitado" xfId="256" builtinId="9" hidden="1"/>
    <cellStyle name="Hipervínculo visitado" xfId="260" builtinId="9" hidden="1"/>
    <cellStyle name="Hipervínculo visitado" xfId="264" builtinId="9" hidden="1"/>
    <cellStyle name="Hipervínculo visitado" xfId="268" builtinId="9" hidden="1"/>
    <cellStyle name="Hipervínculo visitado" xfId="276" builtinId="9" hidden="1"/>
    <cellStyle name="Hipervínculo visitado" xfId="280" builtinId="9" hidden="1"/>
    <cellStyle name="Hipervínculo visitado" xfId="284" builtinId="9" hidden="1"/>
    <cellStyle name="Hipervínculo visitado" xfId="288" builtinId="9" hidden="1"/>
    <cellStyle name="Hipervínculo visitado" xfId="292" builtinId="9" hidden="1"/>
    <cellStyle name="Hipervínculo visitado" xfId="296" builtinId="9" hidden="1"/>
    <cellStyle name="Hipervínculo visitado" xfId="300" builtinId="9" hidden="1"/>
    <cellStyle name="Hipervínculo visitado" xfId="308" builtinId="9" hidden="1"/>
    <cellStyle name="Hipervínculo visitado" xfId="312" builtinId="9" hidden="1"/>
    <cellStyle name="Hipervínculo visitado" xfId="316" builtinId="9" hidden="1"/>
    <cellStyle name="Hipervínculo visitado" xfId="320" builtinId="9" hidden="1"/>
    <cellStyle name="Hipervínculo visitado" xfId="324" builtinId="9" hidden="1"/>
    <cellStyle name="Hipervínculo visitado" xfId="328" builtinId="9" hidden="1"/>
    <cellStyle name="Hipervínculo visitado" xfId="332" builtinId="9" hidden="1"/>
    <cellStyle name="Hipervínculo visitado" xfId="340" builtinId="9" hidden="1"/>
    <cellStyle name="Hipervínculo visitado" xfId="344" builtinId="9" hidden="1"/>
    <cellStyle name="Hipervínculo visitado" xfId="348" builtinId="9" hidden="1"/>
    <cellStyle name="Hipervínculo visitado" xfId="352" builtinId="9" hidden="1"/>
    <cellStyle name="Hipervínculo visitado" xfId="356" builtinId="9" hidden="1"/>
    <cellStyle name="Hipervínculo visitado" xfId="360" builtinId="9" hidden="1"/>
    <cellStyle name="Hipervínculo visitado" xfId="364" builtinId="9" hidden="1"/>
    <cellStyle name="Hipervínculo visitado" xfId="372" builtinId="9" hidden="1"/>
    <cellStyle name="Hipervínculo visitado" xfId="376" builtinId="9" hidden="1"/>
    <cellStyle name="Hipervínculo visitado" xfId="368" builtinId="9" hidden="1"/>
    <cellStyle name="Hipervínculo visitado" xfId="336" builtinId="9" hidden="1"/>
    <cellStyle name="Hipervínculo visitado" xfId="304" builtinId="9" hidden="1"/>
    <cellStyle name="Hipervínculo visitado" xfId="272" builtinId="9" hidden="1"/>
    <cellStyle name="Hipervínculo visitado" xfId="240" builtinId="9" hidden="1"/>
    <cellStyle name="Hipervínculo visitado" xfId="208" builtinId="9" hidden="1"/>
    <cellStyle name="Hipervínculo visitado" xfId="128" builtinId="9" hidden="1"/>
    <cellStyle name="Hipervínculo visitado" xfId="132" builtinId="9" hidden="1"/>
    <cellStyle name="Hipervínculo visitado" xfId="136" builtinId="9" hidden="1"/>
    <cellStyle name="Hipervínculo visitado" xfId="140" builtinId="9" hidden="1"/>
    <cellStyle name="Hipervínculo visitado" xfId="148" builtinId="9" hidden="1"/>
    <cellStyle name="Hipervínculo visitado" xfId="152" builtinId="9" hidden="1"/>
    <cellStyle name="Hipervínculo visitado" xfId="156" builtinId="9" hidden="1"/>
    <cellStyle name="Hipervínculo visitado" xfId="160" builtinId="9" hidden="1"/>
    <cellStyle name="Hipervínculo visitado" xfId="164" builtinId="9" hidden="1"/>
    <cellStyle name="Hipervínculo visitado" xfId="168" builtinId="9" hidden="1"/>
    <cellStyle name="Hipervínculo visitado" xfId="172" builtinId="9" hidden="1"/>
    <cellStyle name="Hipervínculo visitado" xfId="176" builtinId="9" hidden="1"/>
    <cellStyle name="Hipervínculo visitado" xfId="180" builtinId="9" hidden="1"/>
    <cellStyle name="Hipervínculo visitado" xfId="184" builtinId="9" hidden="1"/>
    <cellStyle name="Hipervínculo visitado" xfId="188" builtinId="9" hidden="1"/>
    <cellStyle name="Hipervínculo visitado" xfId="192" builtinId="9" hidden="1"/>
    <cellStyle name="Hipervínculo visitado" xfId="196" builtinId="9" hidden="1"/>
    <cellStyle name="Hipervínculo visitado" xfId="144" builtinId="9" hidden="1"/>
    <cellStyle name="Hipervínculo visitado" xfId="96" builtinId="9" hidden="1"/>
    <cellStyle name="Hipervínculo visitado" xfId="100" builtinId="9" hidden="1"/>
    <cellStyle name="Hipervínculo visitado" xfId="104" builtinId="9" hidden="1"/>
    <cellStyle name="Hipervínculo visitado" xfId="108" builtinId="9" hidden="1"/>
    <cellStyle name="Hipervínculo visitado" xfId="112" builtinId="9" hidden="1"/>
    <cellStyle name="Hipervínculo visitado" xfId="116" builtinId="9" hidden="1"/>
    <cellStyle name="Hipervínculo visitado" xfId="120" builtinId="9" hidden="1"/>
    <cellStyle name="Hipervínculo visitado" xfId="124" builtinId="9" hidden="1"/>
    <cellStyle name="Hipervínculo visitado" xfId="80" builtinId="9" hidden="1"/>
    <cellStyle name="Hipervínculo visitado" xfId="84" builtinId="9" hidden="1"/>
    <cellStyle name="Hipervínculo visitado" xfId="88" builtinId="9" hidden="1"/>
    <cellStyle name="Hipervínculo visitado" xfId="92" builtinId="9" hidden="1"/>
    <cellStyle name="Hipervínculo visitado" xfId="72" builtinId="9" hidden="1"/>
    <cellStyle name="Hipervínculo visitado" xfId="76" builtinId="9" hidden="1"/>
    <cellStyle name="Hipervínculo visitado" xfId="68" builtinId="9" hidden="1"/>
    <cellStyle name="Normal" xfId="0" builtinId="0"/>
    <cellStyle name="Normal 2" xfId="405" xr:uid="{00000000-0005-0000-0000-000095010000}"/>
    <cellStyle name="Normal 2 2" xfId="409" xr:uid="{71744783-EC53-4964-8F1A-53DE474F2BC6}"/>
    <cellStyle name="Normal 3" xfId="406" xr:uid="{00000000-0005-0000-0000-000096010000}"/>
    <cellStyle name="Normal 4" xfId="407" xr:uid="{00000000-0005-0000-0000-000097010000}"/>
    <cellStyle name="Normal 5" xfId="408" xr:uid="{304A1BAA-613C-4637-8A25-82F03B3473C2}"/>
  </cellStyles>
  <dxfs count="0"/>
  <tableStyles count="0" defaultTableStyle="TableStyleMedium9" defaultPivotStyle="PivotStyleMedium4"/>
  <colors>
    <mruColors>
      <color rgb="FFF9C98F"/>
      <color rgb="FFF6B566"/>
      <color rgb="FFF4A342"/>
      <color rgb="FFF39829"/>
      <color rgb="FFFFFF66"/>
      <color rgb="FFFFFFCC"/>
      <color rgb="FFFFFF99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@XXXX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2"/>
  <sheetViews>
    <sheetView showGridLines="0" tabSelected="1" zoomScale="140" zoomScaleNormal="140" zoomScaleSheetLayoutView="100" workbookViewId="0">
      <selection activeCell="G11" sqref="G11"/>
    </sheetView>
  </sheetViews>
  <sheetFormatPr baseColWidth="10" defaultColWidth="7.8984375" defaultRowHeight="18" customHeight="1" x14ac:dyDescent="0.3"/>
  <cols>
    <col min="1" max="12" width="3.69921875" style="1" customWidth="1"/>
    <col min="13" max="14" width="3.69921875" style="2" customWidth="1"/>
    <col min="15" max="29" width="3.69921875" style="1" customWidth="1"/>
    <col min="30" max="32" width="3.69921875" style="2" customWidth="1"/>
    <col min="33" max="33" width="3.69921875" style="1" customWidth="1"/>
    <col min="34" max="35" width="7.8984375" style="1"/>
    <col min="36" max="42" width="3.69921875" style="1" customWidth="1"/>
    <col min="43" max="16384" width="7.8984375" style="1"/>
  </cols>
  <sheetData>
    <row r="1" spans="1:43" ht="26.4" customHeight="1" thickBot="1" x14ac:dyDescent="0.35">
      <c r="A1" s="126" t="s">
        <v>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</row>
    <row r="2" spans="1:43" s="9" customFormat="1" ht="21" customHeight="1" x14ac:dyDescent="0.3">
      <c r="A2" s="136"/>
      <c r="B2" s="137"/>
      <c r="C2" s="137"/>
      <c r="D2" s="137"/>
      <c r="E2" s="137"/>
      <c r="F2" s="137"/>
      <c r="G2" s="137"/>
      <c r="H2" s="138"/>
      <c r="I2" s="130" t="s">
        <v>0</v>
      </c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 t="s">
        <v>1</v>
      </c>
      <c r="AB2" s="130"/>
      <c r="AC2" s="130"/>
      <c r="AD2" s="130"/>
      <c r="AE2" s="130"/>
      <c r="AF2" s="130"/>
      <c r="AG2" s="133"/>
    </row>
    <row r="3" spans="1:43" s="9" customFormat="1" ht="15" customHeight="1" x14ac:dyDescent="0.3">
      <c r="A3" s="139"/>
      <c r="B3" s="140"/>
      <c r="C3" s="140"/>
      <c r="D3" s="140"/>
      <c r="E3" s="140"/>
      <c r="F3" s="140"/>
      <c r="G3" s="140"/>
      <c r="H3" s="14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 t="s">
        <v>2</v>
      </c>
      <c r="AB3" s="131"/>
      <c r="AC3" s="131"/>
      <c r="AD3" s="131"/>
      <c r="AE3" s="131"/>
      <c r="AF3" s="131"/>
      <c r="AG3" s="134"/>
    </row>
    <row r="4" spans="1:43" s="9" customFormat="1" ht="21" customHeight="1" x14ac:dyDescent="0.3">
      <c r="A4" s="139"/>
      <c r="B4" s="140"/>
      <c r="C4" s="140"/>
      <c r="D4" s="140"/>
      <c r="E4" s="140"/>
      <c r="F4" s="140"/>
      <c r="G4" s="140"/>
      <c r="H4" s="141"/>
      <c r="I4" s="131" t="s">
        <v>3</v>
      </c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 t="s">
        <v>4</v>
      </c>
      <c r="AB4" s="131"/>
      <c r="AC4" s="131"/>
      <c r="AD4" s="131"/>
      <c r="AE4" s="131"/>
      <c r="AF4" s="131"/>
      <c r="AG4" s="134"/>
    </row>
    <row r="5" spans="1:43" s="9" customFormat="1" ht="21.6" customHeight="1" thickBot="1" x14ac:dyDescent="0.35">
      <c r="A5" s="142"/>
      <c r="B5" s="143"/>
      <c r="C5" s="143"/>
      <c r="D5" s="143"/>
      <c r="E5" s="143"/>
      <c r="F5" s="143"/>
      <c r="G5" s="143"/>
      <c r="H5" s="144"/>
      <c r="I5" s="132" t="s">
        <v>5</v>
      </c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 t="s">
        <v>6</v>
      </c>
      <c r="AB5" s="132"/>
      <c r="AC5" s="132"/>
      <c r="AD5" s="132"/>
      <c r="AE5" s="132"/>
      <c r="AF5" s="132"/>
      <c r="AG5" s="135"/>
    </row>
    <row r="6" spans="1:43" s="9" customFormat="1" ht="5.4" customHeight="1" thickBot="1" x14ac:dyDescent="0.3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1:43" s="9" customFormat="1" ht="15.6" customHeight="1" thickBot="1" x14ac:dyDescent="0.35">
      <c r="A7" s="149" t="s">
        <v>7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 t="s">
        <v>8</v>
      </c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6"/>
    </row>
    <row r="8" spans="1:43" s="9" customFormat="1" ht="16.2" customHeight="1" thickBot="1" x14ac:dyDescent="0.35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50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</row>
    <row r="9" spans="1:43" s="7" customFormat="1" ht="5.4" customHeight="1" thickBot="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43" s="7" customFormat="1" ht="14.4" thickBot="1" x14ac:dyDescent="0.35">
      <c r="B10" s="221" t="s">
        <v>9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V10" s="115"/>
      <c r="W10" s="116"/>
      <c r="Y10" s="278" t="s">
        <v>10</v>
      </c>
      <c r="Z10" s="278"/>
      <c r="AA10" s="278"/>
      <c r="AB10" s="278"/>
      <c r="AC10" s="278"/>
      <c r="AD10" s="278"/>
      <c r="AE10" s="278"/>
      <c r="AF10" s="278"/>
    </row>
    <row r="11" spans="1:43" s="7" customFormat="1" ht="13.8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Y11" s="277" t="s">
        <v>100</v>
      </c>
      <c r="Z11" s="277"/>
      <c r="AA11" s="277"/>
      <c r="AB11" s="277"/>
      <c r="AC11" s="277"/>
      <c r="AD11" s="277"/>
      <c r="AE11" s="277"/>
      <c r="AF11" s="277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s="7" customFormat="1" ht="14.4" customHeight="1" thickBot="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277"/>
      <c r="Z12" s="277"/>
      <c r="AA12" s="277"/>
      <c r="AB12" s="277"/>
      <c r="AC12" s="277"/>
      <c r="AD12" s="277"/>
      <c r="AE12" s="277"/>
      <c r="AF12" s="277"/>
    </row>
    <row r="13" spans="1:43" s="23" customFormat="1" ht="14.4" thickBot="1" x14ac:dyDescent="0.35">
      <c r="C13" s="190" t="s">
        <v>11</v>
      </c>
      <c r="D13" s="190"/>
      <c r="E13" s="190"/>
      <c r="F13" s="191" t="s">
        <v>12</v>
      </c>
      <c r="G13" s="191"/>
      <c r="H13" s="191"/>
      <c r="I13" s="192">
        <v>0.27083333333333331</v>
      </c>
      <c r="J13" s="193"/>
      <c r="K13" s="194"/>
      <c r="L13" s="191" t="s">
        <v>13</v>
      </c>
      <c r="M13" s="191"/>
      <c r="N13" s="191"/>
      <c r="O13" s="192">
        <v>0.54166666666666696</v>
      </c>
      <c r="P13" s="193"/>
      <c r="Q13" s="194"/>
      <c r="R13" s="191" t="s">
        <v>14</v>
      </c>
      <c r="S13" s="191"/>
      <c r="T13" s="191"/>
      <c r="U13" s="201">
        <v>2.0833333333333332E-2</v>
      </c>
      <c r="V13" s="202"/>
      <c r="W13" s="203"/>
      <c r="Y13" s="191" t="s">
        <v>15</v>
      </c>
      <c r="Z13" s="191"/>
      <c r="AA13" s="191"/>
      <c r="AB13" s="191"/>
      <c r="AC13" s="180">
        <f>+O13-I13-U13</f>
        <v>0.25000000000000033</v>
      </c>
      <c r="AD13" s="181"/>
      <c r="AE13" s="182"/>
      <c r="AF13" s="24"/>
    </row>
    <row r="14" spans="1:43" s="12" customFormat="1" ht="5.4" customHeight="1" thickBot="1" x14ac:dyDescent="0.35">
      <c r="B14" s="8"/>
      <c r="C14" s="8"/>
      <c r="D14" s="8"/>
      <c r="E14" s="8"/>
      <c r="F14" s="8"/>
      <c r="G14" s="8"/>
      <c r="AF14" s="24"/>
    </row>
    <row r="15" spans="1:43" ht="13.95" customHeight="1" x14ac:dyDescent="0.3">
      <c r="F15" s="195" t="s">
        <v>16</v>
      </c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7"/>
    </row>
    <row r="16" spans="1:43" ht="13.95" customHeight="1" thickBot="1" x14ac:dyDescent="0.35">
      <c r="F16" s="198" t="s">
        <v>17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200"/>
    </row>
    <row r="17" spans="1:42" ht="13.95" customHeight="1" x14ac:dyDescent="0.3">
      <c r="F17" s="185" t="s">
        <v>18</v>
      </c>
      <c r="G17" s="183"/>
      <c r="H17" s="183"/>
      <c r="I17" s="183"/>
      <c r="J17" s="184"/>
      <c r="K17" s="185" t="s">
        <v>19</v>
      </c>
      <c r="L17" s="183"/>
      <c r="M17" s="183" t="s">
        <v>20</v>
      </c>
      <c r="N17" s="183"/>
      <c r="O17" s="183" t="s">
        <v>21</v>
      </c>
      <c r="P17" s="183"/>
      <c r="Q17" s="183" t="s">
        <v>22</v>
      </c>
      <c r="R17" s="184"/>
      <c r="S17" s="185" t="s">
        <v>23</v>
      </c>
      <c r="T17" s="183"/>
      <c r="U17" s="183" t="s">
        <v>24</v>
      </c>
      <c r="V17" s="184"/>
      <c r="W17" s="185" t="s">
        <v>25</v>
      </c>
      <c r="X17" s="183"/>
      <c r="Y17" s="183" t="s">
        <v>26</v>
      </c>
      <c r="Z17" s="184"/>
      <c r="AA17" s="186" t="s">
        <v>27</v>
      </c>
      <c r="AB17" s="184"/>
    </row>
    <row r="18" spans="1:42" ht="13.95" customHeight="1" x14ac:dyDescent="0.3">
      <c r="F18" s="204" t="s">
        <v>28</v>
      </c>
      <c r="G18" s="205"/>
      <c r="H18" s="205"/>
      <c r="I18" s="205"/>
      <c r="J18" s="188"/>
      <c r="K18" s="172">
        <v>79</v>
      </c>
      <c r="L18" s="170"/>
      <c r="M18" s="170">
        <v>64</v>
      </c>
      <c r="N18" s="170"/>
      <c r="O18" s="170">
        <v>49</v>
      </c>
      <c r="P18" s="170"/>
      <c r="Q18" s="170">
        <v>60</v>
      </c>
      <c r="R18" s="171"/>
      <c r="S18" s="172">
        <v>39</v>
      </c>
      <c r="T18" s="170"/>
      <c r="U18" s="170">
        <v>49</v>
      </c>
      <c r="V18" s="171"/>
      <c r="W18" s="172">
        <v>0</v>
      </c>
      <c r="X18" s="170"/>
      <c r="Y18" s="170">
        <v>0</v>
      </c>
      <c r="Z18" s="171"/>
      <c r="AA18" s="187">
        <f>SUM(K18:Z18)</f>
        <v>340</v>
      </c>
      <c r="AB18" s="188"/>
    </row>
    <row r="19" spans="1:42" ht="13.95" customHeight="1" x14ac:dyDescent="0.3">
      <c r="F19" s="204" t="s">
        <v>29</v>
      </c>
      <c r="G19" s="205"/>
      <c r="H19" s="205"/>
      <c r="I19" s="205"/>
      <c r="J19" s="188"/>
      <c r="K19" s="172">
        <v>3</v>
      </c>
      <c r="L19" s="170"/>
      <c r="M19" s="170">
        <v>2</v>
      </c>
      <c r="N19" s="170"/>
      <c r="O19" s="170">
        <v>1</v>
      </c>
      <c r="P19" s="170"/>
      <c r="Q19" s="170">
        <v>2</v>
      </c>
      <c r="R19" s="171"/>
      <c r="S19" s="172">
        <v>1</v>
      </c>
      <c r="T19" s="170"/>
      <c r="U19" s="170">
        <v>2</v>
      </c>
      <c r="V19" s="171"/>
      <c r="W19" s="172">
        <v>0</v>
      </c>
      <c r="X19" s="170"/>
      <c r="Y19" s="170">
        <v>0</v>
      </c>
      <c r="Z19" s="171"/>
      <c r="AA19" s="187">
        <f>SUM(K19:Z19)</f>
        <v>11</v>
      </c>
      <c r="AB19" s="188"/>
    </row>
    <row r="20" spans="1:42" ht="13.95" customHeight="1" thickBot="1" x14ac:dyDescent="0.35">
      <c r="F20" s="206" t="s">
        <v>30</v>
      </c>
      <c r="G20" s="207"/>
      <c r="H20" s="207"/>
      <c r="I20" s="207"/>
      <c r="J20" s="208"/>
      <c r="K20" s="177">
        <f>+IFERROR(K18/K19,0)</f>
        <v>26.333333333333332</v>
      </c>
      <c r="L20" s="174" t="e">
        <f>L18/L19</f>
        <v>#DIV/0!</v>
      </c>
      <c r="M20" s="174">
        <f t="shared" ref="M20" si="0">+IFERROR(M18/M19,0)</f>
        <v>32</v>
      </c>
      <c r="N20" s="174" t="e">
        <f t="shared" ref="N20" si="1">N18/N19</f>
        <v>#DIV/0!</v>
      </c>
      <c r="O20" s="174">
        <f t="shared" ref="O20" si="2">+IFERROR(O18/O19,0)</f>
        <v>49</v>
      </c>
      <c r="P20" s="174" t="e">
        <f t="shared" ref="P20" si="3">P18/P19</f>
        <v>#DIV/0!</v>
      </c>
      <c r="Q20" s="174">
        <f t="shared" ref="Q20" si="4">+IFERROR(Q18/Q19,0)</f>
        <v>30</v>
      </c>
      <c r="R20" s="175" t="e">
        <f t="shared" ref="R20" si="5">R18/R19</f>
        <v>#DIV/0!</v>
      </c>
      <c r="S20" s="177">
        <f t="shared" ref="S20" si="6">+IFERROR(S18/S19,0)</f>
        <v>39</v>
      </c>
      <c r="T20" s="174" t="e">
        <f t="shared" ref="T20" si="7">T18/T19</f>
        <v>#DIV/0!</v>
      </c>
      <c r="U20" s="174">
        <f t="shared" ref="U20" si="8">+IFERROR(U18/U19,0)</f>
        <v>24.5</v>
      </c>
      <c r="V20" s="175" t="e">
        <f t="shared" ref="V20" si="9">V18/V19</f>
        <v>#DIV/0!</v>
      </c>
      <c r="W20" s="177">
        <f t="shared" ref="W20" si="10">+IFERROR(W18/W19,0)</f>
        <v>0</v>
      </c>
      <c r="X20" s="174" t="e">
        <f t="shared" ref="X20" si="11">X18/X19</f>
        <v>#DIV/0!</v>
      </c>
      <c r="Y20" s="174">
        <f t="shared" ref="Y20" si="12">+IFERROR(Y18/Y19,0)</f>
        <v>0</v>
      </c>
      <c r="Z20" s="175" t="e">
        <f t="shared" ref="Z20" si="13">Z18/Z19</f>
        <v>#DIV/0!</v>
      </c>
      <c r="AA20" s="189">
        <f>+IFERROR(AA18/AA19,0)</f>
        <v>30.90909090909091</v>
      </c>
      <c r="AB20" s="175"/>
    </row>
    <row r="21" spans="1:42" s="3" customFormat="1" ht="13.95" customHeight="1" thickBot="1" x14ac:dyDescent="0.35">
      <c r="A21" s="1"/>
      <c r="B21" s="4"/>
      <c r="C21" s="4"/>
      <c r="F21" s="209" t="s">
        <v>31</v>
      </c>
      <c r="G21" s="210"/>
      <c r="H21" s="210"/>
      <c r="I21" s="210"/>
      <c r="J21" s="211"/>
      <c r="K21" s="152">
        <v>0</v>
      </c>
      <c r="L21" s="153"/>
      <c r="M21" s="153">
        <v>0</v>
      </c>
      <c r="N21" s="153"/>
      <c r="O21" s="153">
        <v>0</v>
      </c>
      <c r="P21" s="153"/>
      <c r="Q21" s="153">
        <v>0</v>
      </c>
      <c r="R21" s="173"/>
      <c r="S21" s="152">
        <v>0</v>
      </c>
      <c r="T21" s="153"/>
      <c r="U21" s="153">
        <v>0</v>
      </c>
      <c r="V21" s="173"/>
      <c r="W21" s="152">
        <v>0</v>
      </c>
      <c r="X21" s="153"/>
      <c r="Y21" s="153">
        <v>0</v>
      </c>
      <c r="Z21" s="173"/>
      <c r="AA21" s="178">
        <f>SUM(K21:Z21)</f>
        <v>0</v>
      </c>
      <c r="AB21" s="179"/>
    </row>
    <row r="22" spans="1:42" s="5" customFormat="1" ht="5.4" customHeight="1" x14ac:dyDescent="0.3">
      <c r="AE22" s="6"/>
    </row>
    <row r="23" spans="1:42" s="12" customFormat="1" ht="13.95" customHeight="1" x14ac:dyDescent="0.3">
      <c r="A23" s="25" t="s">
        <v>32</v>
      </c>
      <c r="B23" s="7" t="s">
        <v>33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8"/>
      <c r="AE23" s="13"/>
    </row>
    <row r="24" spans="1:42" s="12" customFormat="1" ht="5.4" customHeight="1" x14ac:dyDescent="0.3">
      <c r="M24" s="13"/>
      <c r="N24" s="13"/>
      <c r="AD24" s="13"/>
      <c r="AE24" s="13"/>
    </row>
    <row r="25" spans="1:42" s="14" customFormat="1" ht="14.4" thickBot="1" x14ac:dyDescent="0.3">
      <c r="B25" s="15" t="s">
        <v>34</v>
      </c>
      <c r="AD25" s="18"/>
      <c r="AE25" s="18"/>
      <c r="AF25" s="18"/>
    </row>
    <row r="26" spans="1:42" s="14" customFormat="1" ht="14.4" x14ac:dyDescent="0.3">
      <c r="C26" s="9" t="s">
        <v>35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154"/>
      <c r="O26" s="155"/>
      <c r="Q26" s="16" t="s">
        <v>36</v>
      </c>
      <c r="R26" s="9" t="s">
        <v>37</v>
      </c>
      <c r="S26" s="9"/>
      <c r="T26" s="9"/>
      <c r="U26" s="9"/>
      <c r="V26" s="9"/>
      <c r="Y26" s="16"/>
      <c r="AD26" s="18"/>
      <c r="AF26" s="9"/>
      <c r="AG26" s="9"/>
      <c r="AH26" s="9"/>
    </row>
    <row r="27" spans="1:42" s="14" customFormat="1" ht="15" thickBot="1" x14ac:dyDescent="0.35">
      <c r="B27" s="9"/>
      <c r="C27" s="9" t="s">
        <v>38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156"/>
      <c r="O27" s="157"/>
      <c r="Q27" s="16" t="s">
        <v>39</v>
      </c>
      <c r="R27" s="14" t="s">
        <v>40</v>
      </c>
      <c r="V27" s="9"/>
      <c r="Y27" s="16"/>
      <c r="Z27" s="9"/>
      <c r="AD27" s="18"/>
      <c r="AF27" s="9"/>
      <c r="AG27" s="9"/>
      <c r="AH27" s="9"/>
      <c r="AI27" s="9"/>
      <c r="AJ27" s="9"/>
    </row>
    <row r="28" spans="1:42" s="9" customFormat="1" ht="5.4" customHeight="1" thickBot="1" x14ac:dyDescent="0.35">
      <c r="A28" s="10"/>
      <c r="B28" s="10"/>
      <c r="C28" s="10"/>
      <c r="D28" s="11"/>
      <c r="F28" s="10"/>
      <c r="G28" s="10"/>
      <c r="H28" s="10"/>
      <c r="I28" s="10"/>
      <c r="J28" s="11"/>
      <c r="L28" s="10"/>
      <c r="M28" s="10"/>
      <c r="N28" s="10"/>
      <c r="O28" s="10"/>
      <c r="P28" s="10"/>
      <c r="Q28" s="10"/>
      <c r="R28" s="10"/>
      <c r="S28" s="10"/>
      <c r="AD28" s="17"/>
      <c r="AE28" s="17"/>
      <c r="AF28" s="17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9" customFormat="1" ht="14.4" customHeight="1" x14ac:dyDescent="0.3">
      <c r="E29" s="158" t="s">
        <v>41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60"/>
      <c r="T29" s="32" t="s">
        <v>19</v>
      </c>
      <c r="U29" s="30" t="s">
        <v>20</v>
      </c>
      <c r="V29" s="30" t="s">
        <v>21</v>
      </c>
      <c r="W29" s="30" t="s">
        <v>22</v>
      </c>
      <c r="X29" s="30" t="s">
        <v>23</v>
      </c>
      <c r="Y29" s="30" t="s">
        <v>24</v>
      </c>
      <c r="Z29" s="30" t="s">
        <v>25</v>
      </c>
      <c r="AA29" s="31" t="s">
        <v>26</v>
      </c>
      <c r="AB29" s="120" t="s">
        <v>36</v>
      </c>
      <c r="AC29" s="117" t="s">
        <v>39</v>
      </c>
    </row>
    <row r="30" spans="1:42" s="9" customFormat="1" ht="13.95" customHeight="1" x14ac:dyDescent="0.3">
      <c r="E30" s="161" t="s">
        <v>28</v>
      </c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3"/>
      <c r="T30" s="108">
        <f>+K18</f>
        <v>79</v>
      </c>
      <c r="U30" s="109">
        <f>+M18</f>
        <v>64</v>
      </c>
      <c r="V30" s="109">
        <f>+O18</f>
        <v>49</v>
      </c>
      <c r="W30" s="109">
        <f>+Q18</f>
        <v>60</v>
      </c>
      <c r="X30" s="109">
        <f>+S18</f>
        <v>39</v>
      </c>
      <c r="Y30" s="109">
        <f>+U18</f>
        <v>49</v>
      </c>
      <c r="Z30" s="109">
        <f>+W18</f>
        <v>0</v>
      </c>
      <c r="AA30" s="110">
        <f>+Y18</f>
        <v>0</v>
      </c>
      <c r="AB30" s="121"/>
      <c r="AC30" s="118"/>
    </row>
    <row r="31" spans="1:42" s="9" customFormat="1" ht="14.4" customHeight="1" x14ac:dyDescent="0.3">
      <c r="E31" s="161" t="s">
        <v>42</v>
      </c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3"/>
      <c r="T31" s="108">
        <f>+K19</f>
        <v>3</v>
      </c>
      <c r="U31" s="109">
        <f>+M19</f>
        <v>2</v>
      </c>
      <c r="V31" s="109">
        <f>+O19</f>
        <v>1</v>
      </c>
      <c r="W31" s="109">
        <f>+Q19</f>
        <v>2</v>
      </c>
      <c r="X31" s="109">
        <f>+S19</f>
        <v>1</v>
      </c>
      <c r="Y31" s="109">
        <f>+U19</f>
        <v>2</v>
      </c>
      <c r="Z31" s="109">
        <f>+W19</f>
        <v>0</v>
      </c>
      <c r="AA31" s="110">
        <f>+Y19</f>
        <v>0</v>
      </c>
      <c r="AB31" s="121"/>
      <c r="AC31" s="118"/>
    </row>
    <row r="32" spans="1:42" s="9" customFormat="1" ht="13.95" customHeight="1" thickBot="1" x14ac:dyDescent="0.35">
      <c r="E32" s="164" t="s">
        <v>43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6"/>
      <c r="T32" s="176" t="s">
        <v>44</v>
      </c>
      <c r="U32" s="176"/>
      <c r="V32" s="176"/>
      <c r="W32" s="176"/>
      <c r="X32" s="176"/>
      <c r="Y32" s="176"/>
      <c r="Z32" s="176"/>
      <c r="AA32" s="176"/>
      <c r="AB32" s="122"/>
      <c r="AC32" s="119"/>
    </row>
    <row r="33" spans="5:33" s="9" customFormat="1" ht="14.4" thickBot="1" x14ac:dyDescent="0.35">
      <c r="E33" s="167" t="s">
        <v>45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9"/>
      <c r="T33" s="111">
        <v>0</v>
      </c>
      <c r="U33" s="112">
        <v>0</v>
      </c>
      <c r="V33" s="112">
        <v>0</v>
      </c>
      <c r="W33" s="112">
        <v>0</v>
      </c>
      <c r="X33" s="112">
        <v>3</v>
      </c>
      <c r="Y33" s="112">
        <v>3</v>
      </c>
      <c r="Z33" s="112">
        <v>0</v>
      </c>
      <c r="AA33" s="113">
        <v>0</v>
      </c>
      <c r="AB33" s="34">
        <f t="shared" ref="AB33:AB48" si="14">+SUMPRODUCT($T$31:$AA$31,T33:AA33)</f>
        <v>9</v>
      </c>
      <c r="AC33" s="114">
        <v>0</v>
      </c>
      <c r="AG33" s="28"/>
    </row>
    <row r="34" spans="5:33" s="9" customFormat="1" ht="13.8" x14ac:dyDescent="0.3">
      <c r="E34" s="123" t="s">
        <v>46</v>
      </c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5"/>
      <c r="T34" s="111">
        <v>0</v>
      </c>
      <c r="U34" s="112">
        <v>0</v>
      </c>
      <c r="V34" s="112">
        <v>0</v>
      </c>
      <c r="W34" s="112">
        <v>0</v>
      </c>
      <c r="X34" s="112">
        <v>3</v>
      </c>
      <c r="Y34" s="112">
        <v>3</v>
      </c>
      <c r="Z34" s="112">
        <v>0</v>
      </c>
      <c r="AA34" s="113">
        <v>0</v>
      </c>
      <c r="AB34" s="26">
        <f t="shared" si="14"/>
        <v>9</v>
      </c>
      <c r="AC34" s="114">
        <v>0</v>
      </c>
      <c r="AG34" s="28"/>
    </row>
    <row r="35" spans="5:33" s="9" customFormat="1" ht="13.8" x14ac:dyDescent="0.3">
      <c r="E35" s="123" t="s">
        <v>47</v>
      </c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5"/>
      <c r="T35" s="111">
        <v>4</v>
      </c>
      <c r="U35" s="112">
        <v>4</v>
      </c>
      <c r="V35" s="112">
        <v>4</v>
      </c>
      <c r="W35" s="112">
        <v>4</v>
      </c>
      <c r="X35" s="112">
        <v>0</v>
      </c>
      <c r="Y35" s="112">
        <v>0</v>
      </c>
      <c r="Z35" s="112">
        <v>0</v>
      </c>
      <c r="AA35" s="113">
        <v>0</v>
      </c>
      <c r="AB35" s="26">
        <f t="shared" si="14"/>
        <v>32</v>
      </c>
      <c r="AC35" s="114">
        <v>0</v>
      </c>
      <c r="AG35" s="28"/>
    </row>
    <row r="36" spans="5:33" s="9" customFormat="1" ht="13.8" x14ac:dyDescent="0.3">
      <c r="E36" s="123" t="s">
        <v>48</v>
      </c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5"/>
      <c r="T36" s="111">
        <v>4</v>
      </c>
      <c r="U36" s="112">
        <v>4</v>
      </c>
      <c r="V36" s="112">
        <v>4</v>
      </c>
      <c r="W36" s="112">
        <v>4</v>
      </c>
      <c r="X36" s="112">
        <v>2</v>
      </c>
      <c r="Y36" s="112">
        <v>2</v>
      </c>
      <c r="Z36" s="112">
        <v>0</v>
      </c>
      <c r="AA36" s="113">
        <v>0</v>
      </c>
      <c r="AB36" s="26">
        <f t="shared" si="14"/>
        <v>38</v>
      </c>
      <c r="AC36" s="114">
        <v>0</v>
      </c>
      <c r="AG36" s="28"/>
    </row>
    <row r="37" spans="5:33" s="9" customFormat="1" ht="13.8" x14ac:dyDescent="0.3">
      <c r="E37" s="123" t="s">
        <v>49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5"/>
      <c r="T37" s="111">
        <v>0</v>
      </c>
      <c r="U37" s="112">
        <v>0</v>
      </c>
      <c r="V37" s="112">
        <v>0</v>
      </c>
      <c r="W37" s="112">
        <v>0</v>
      </c>
      <c r="X37" s="112">
        <v>2</v>
      </c>
      <c r="Y37" s="112">
        <v>2</v>
      </c>
      <c r="Z37" s="112">
        <v>0</v>
      </c>
      <c r="AA37" s="113">
        <v>0</v>
      </c>
      <c r="AB37" s="26">
        <f t="shared" si="14"/>
        <v>6</v>
      </c>
      <c r="AC37" s="114">
        <v>0</v>
      </c>
      <c r="AG37" s="28"/>
    </row>
    <row r="38" spans="5:33" s="9" customFormat="1" ht="13.8" x14ac:dyDescent="0.3">
      <c r="E38" s="123" t="s">
        <v>50</v>
      </c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5"/>
      <c r="T38" s="111">
        <v>0</v>
      </c>
      <c r="U38" s="112">
        <v>0</v>
      </c>
      <c r="V38" s="112">
        <v>0</v>
      </c>
      <c r="W38" s="112">
        <v>0</v>
      </c>
      <c r="X38" s="112">
        <v>2</v>
      </c>
      <c r="Y38" s="112">
        <v>2</v>
      </c>
      <c r="Z38" s="112">
        <v>0</v>
      </c>
      <c r="AA38" s="113">
        <v>0</v>
      </c>
      <c r="AB38" s="26">
        <f t="shared" si="14"/>
        <v>6</v>
      </c>
      <c r="AC38" s="114">
        <v>0</v>
      </c>
      <c r="AG38" s="28"/>
    </row>
    <row r="39" spans="5:33" s="9" customFormat="1" ht="13.8" x14ac:dyDescent="0.3">
      <c r="E39" s="123" t="s">
        <v>51</v>
      </c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5"/>
      <c r="T39" s="111">
        <v>1</v>
      </c>
      <c r="U39" s="112">
        <v>1</v>
      </c>
      <c r="V39" s="112">
        <v>1</v>
      </c>
      <c r="W39" s="112">
        <v>1</v>
      </c>
      <c r="X39" s="112">
        <v>1</v>
      </c>
      <c r="Y39" s="112">
        <v>1</v>
      </c>
      <c r="Z39" s="112">
        <v>0</v>
      </c>
      <c r="AA39" s="113">
        <v>0</v>
      </c>
      <c r="AB39" s="26">
        <f t="shared" si="14"/>
        <v>11</v>
      </c>
      <c r="AC39" s="114">
        <v>0</v>
      </c>
      <c r="AG39" s="28"/>
    </row>
    <row r="40" spans="5:33" s="9" customFormat="1" ht="13.8" x14ac:dyDescent="0.3">
      <c r="E40" s="123" t="s">
        <v>52</v>
      </c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5"/>
      <c r="T40" s="111">
        <v>1</v>
      </c>
      <c r="U40" s="112">
        <v>1</v>
      </c>
      <c r="V40" s="112">
        <v>1</v>
      </c>
      <c r="W40" s="112">
        <v>1</v>
      </c>
      <c r="X40" s="112">
        <v>1</v>
      </c>
      <c r="Y40" s="112">
        <v>1</v>
      </c>
      <c r="Z40" s="112">
        <v>0</v>
      </c>
      <c r="AA40" s="113">
        <v>0</v>
      </c>
      <c r="AB40" s="26">
        <f t="shared" si="14"/>
        <v>11</v>
      </c>
      <c r="AC40" s="114">
        <v>0</v>
      </c>
      <c r="AG40" s="28"/>
    </row>
    <row r="41" spans="5:33" s="9" customFormat="1" ht="13.8" x14ac:dyDescent="0.3">
      <c r="E41" s="123" t="s">
        <v>53</v>
      </c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5"/>
      <c r="T41" s="111">
        <v>1</v>
      </c>
      <c r="U41" s="112">
        <v>1</v>
      </c>
      <c r="V41" s="112">
        <v>1</v>
      </c>
      <c r="W41" s="112">
        <v>1</v>
      </c>
      <c r="X41" s="112">
        <v>1</v>
      </c>
      <c r="Y41" s="112">
        <v>1</v>
      </c>
      <c r="Z41" s="112">
        <v>0</v>
      </c>
      <c r="AA41" s="113">
        <v>0</v>
      </c>
      <c r="AB41" s="26">
        <f t="shared" si="14"/>
        <v>11</v>
      </c>
      <c r="AC41" s="114">
        <v>0</v>
      </c>
      <c r="AG41" s="28"/>
    </row>
    <row r="42" spans="5:33" s="9" customFormat="1" ht="13.8" x14ac:dyDescent="0.3">
      <c r="E42" s="123" t="s">
        <v>54</v>
      </c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5"/>
      <c r="T42" s="111">
        <v>2</v>
      </c>
      <c r="U42" s="112">
        <v>2</v>
      </c>
      <c r="V42" s="112">
        <v>2</v>
      </c>
      <c r="W42" s="112">
        <v>2</v>
      </c>
      <c r="X42" s="112">
        <v>2</v>
      </c>
      <c r="Y42" s="112">
        <v>2</v>
      </c>
      <c r="Z42" s="112">
        <v>0</v>
      </c>
      <c r="AA42" s="113">
        <v>0</v>
      </c>
      <c r="AB42" s="26">
        <f t="shared" si="14"/>
        <v>22</v>
      </c>
      <c r="AC42" s="114">
        <v>0</v>
      </c>
      <c r="AG42" s="28"/>
    </row>
    <row r="43" spans="5:33" s="9" customFormat="1" ht="13.8" x14ac:dyDescent="0.3">
      <c r="E43" s="123" t="s">
        <v>55</v>
      </c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5"/>
      <c r="T43" s="111">
        <v>5</v>
      </c>
      <c r="U43" s="112">
        <v>5</v>
      </c>
      <c r="V43" s="112">
        <v>5</v>
      </c>
      <c r="W43" s="112">
        <v>5</v>
      </c>
      <c r="X43" s="112">
        <v>3</v>
      </c>
      <c r="Y43" s="112">
        <v>3</v>
      </c>
      <c r="Z43" s="112">
        <v>0</v>
      </c>
      <c r="AA43" s="113">
        <v>0</v>
      </c>
      <c r="AB43" s="26">
        <f t="shared" si="14"/>
        <v>49</v>
      </c>
      <c r="AC43" s="114">
        <v>0</v>
      </c>
      <c r="AG43" s="28"/>
    </row>
    <row r="44" spans="5:33" s="9" customFormat="1" ht="13.8" x14ac:dyDescent="0.3">
      <c r="E44" s="123" t="s">
        <v>56</v>
      </c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5"/>
      <c r="T44" s="111">
        <v>4</v>
      </c>
      <c r="U44" s="112">
        <v>4</v>
      </c>
      <c r="V44" s="112">
        <v>4</v>
      </c>
      <c r="W44" s="112">
        <v>4</v>
      </c>
      <c r="X44" s="112">
        <v>4</v>
      </c>
      <c r="Y44" s="112">
        <v>4</v>
      </c>
      <c r="Z44" s="112">
        <v>0</v>
      </c>
      <c r="AA44" s="113">
        <v>0</v>
      </c>
      <c r="AB44" s="26">
        <f t="shared" si="14"/>
        <v>44</v>
      </c>
      <c r="AC44" s="114">
        <v>0</v>
      </c>
      <c r="AG44" s="28"/>
    </row>
    <row r="45" spans="5:33" s="9" customFormat="1" ht="13.8" x14ac:dyDescent="0.3">
      <c r="E45" s="123" t="s">
        <v>57</v>
      </c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5"/>
      <c r="T45" s="111">
        <v>5</v>
      </c>
      <c r="U45" s="112">
        <v>5</v>
      </c>
      <c r="V45" s="112">
        <v>5</v>
      </c>
      <c r="W45" s="112">
        <v>5</v>
      </c>
      <c r="X45" s="112">
        <v>4</v>
      </c>
      <c r="Y45" s="112">
        <v>4</v>
      </c>
      <c r="Z45" s="112">
        <v>0</v>
      </c>
      <c r="AA45" s="113">
        <v>0</v>
      </c>
      <c r="AB45" s="26">
        <f t="shared" si="14"/>
        <v>52</v>
      </c>
      <c r="AC45" s="114">
        <v>0</v>
      </c>
      <c r="AG45" s="28"/>
    </row>
    <row r="46" spans="5:33" s="9" customFormat="1" ht="13.8" x14ac:dyDescent="0.3">
      <c r="E46" s="123" t="s">
        <v>58</v>
      </c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5"/>
      <c r="T46" s="111">
        <v>2</v>
      </c>
      <c r="U46" s="112">
        <v>2</v>
      </c>
      <c r="V46" s="112">
        <v>2</v>
      </c>
      <c r="W46" s="112">
        <v>2</v>
      </c>
      <c r="X46" s="112">
        <v>2</v>
      </c>
      <c r="Y46" s="112">
        <v>2</v>
      </c>
      <c r="Z46" s="112">
        <v>0</v>
      </c>
      <c r="AA46" s="113">
        <v>0</v>
      </c>
      <c r="AB46" s="26">
        <f t="shared" si="14"/>
        <v>22</v>
      </c>
      <c r="AC46" s="114">
        <v>0</v>
      </c>
      <c r="AG46" s="28"/>
    </row>
    <row r="47" spans="5:33" s="9" customFormat="1" ht="13.8" x14ac:dyDescent="0.3">
      <c r="E47" s="123" t="s">
        <v>59</v>
      </c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5"/>
      <c r="T47" s="111">
        <v>0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3">
        <v>0</v>
      </c>
      <c r="AB47" s="26">
        <f t="shared" si="14"/>
        <v>0</v>
      </c>
      <c r="AC47" s="114">
        <v>0</v>
      </c>
      <c r="AG47" s="28"/>
    </row>
    <row r="48" spans="5:33" s="9" customFormat="1" ht="14.4" thickBot="1" x14ac:dyDescent="0.35">
      <c r="E48" s="231" t="s">
        <v>60</v>
      </c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3"/>
      <c r="T48" s="111">
        <v>1</v>
      </c>
      <c r="U48" s="112">
        <v>1</v>
      </c>
      <c r="V48" s="112">
        <v>1</v>
      </c>
      <c r="W48" s="112">
        <v>1</v>
      </c>
      <c r="X48" s="112">
        <v>7</v>
      </c>
      <c r="Y48" s="112">
        <v>7</v>
      </c>
      <c r="Z48" s="112">
        <v>0</v>
      </c>
      <c r="AA48" s="113">
        <v>0</v>
      </c>
      <c r="AB48" s="27">
        <f t="shared" si="14"/>
        <v>29</v>
      </c>
      <c r="AC48" s="114">
        <v>0</v>
      </c>
      <c r="AG48" s="28"/>
    </row>
    <row r="49" spans="1:43" s="9" customFormat="1" ht="16.2" customHeight="1" thickBot="1" x14ac:dyDescent="0.35">
      <c r="E49" s="234" t="s">
        <v>61</v>
      </c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6"/>
      <c r="T49" s="35">
        <f t="shared" ref="T49:AC49" si="15">SUM(T33:T48)</f>
        <v>30</v>
      </c>
      <c r="U49" s="29">
        <f t="shared" si="15"/>
        <v>30</v>
      </c>
      <c r="V49" s="29">
        <f t="shared" si="15"/>
        <v>30</v>
      </c>
      <c r="W49" s="29">
        <f t="shared" si="15"/>
        <v>30</v>
      </c>
      <c r="X49" s="29">
        <f t="shared" si="15"/>
        <v>37</v>
      </c>
      <c r="Y49" s="29">
        <f t="shared" si="15"/>
        <v>37</v>
      </c>
      <c r="Z49" s="29">
        <f t="shared" si="15"/>
        <v>0</v>
      </c>
      <c r="AA49" s="33">
        <f t="shared" si="15"/>
        <v>0</v>
      </c>
      <c r="AB49" s="37">
        <f t="shared" si="15"/>
        <v>351</v>
      </c>
      <c r="AC49" s="38">
        <f t="shared" si="15"/>
        <v>0</v>
      </c>
      <c r="AG49" s="28"/>
    </row>
    <row r="50" spans="1:43" s="36" customFormat="1" ht="22.2" customHeight="1" thickBot="1" x14ac:dyDescent="0.45">
      <c r="A50" s="39"/>
      <c r="B50" s="39"/>
      <c r="C50" s="39"/>
      <c r="D50" s="39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7"/>
      <c r="U50" s="107" t="s">
        <v>62</v>
      </c>
      <c r="V50" s="106" t="s">
        <v>63</v>
      </c>
      <c r="W50" s="107"/>
      <c r="X50" s="105"/>
      <c r="Y50" s="105"/>
      <c r="Z50" s="105"/>
      <c r="AA50" s="105"/>
      <c r="AB50" s="105"/>
      <c r="AC50" s="105"/>
      <c r="AD50" s="40"/>
      <c r="AE50" s="40"/>
      <c r="AF50" s="41"/>
      <c r="AG50" s="42"/>
      <c r="AJ50" s="9"/>
      <c r="AK50" s="9"/>
      <c r="AL50" s="9"/>
      <c r="AM50" s="9"/>
      <c r="AN50" s="9"/>
      <c r="AO50" s="9"/>
      <c r="AP50" s="9"/>
      <c r="AQ50" s="9"/>
    </row>
    <row r="51" spans="1:43" s="36" customFormat="1" ht="79.2" customHeight="1" thickBot="1" x14ac:dyDescent="0.35">
      <c r="A51" s="39"/>
      <c r="B51" s="39"/>
      <c r="C51" s="39"/>
      <c r="D51" s="39"/>
      <c r="E51" s="127" t="s">
        <v>64</v>
      </c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9"/>
      <c r="AD51" s="40"/>
      <c r="AE51" s="40"/>
      <c r="AF51" s="41"/>
      <c r="AG51" s="42"/>
      <c r="AJ51" s="9"/>
      <c r="AK51" s="9"/>
      <c r="AL51" s="9"/>
      <c r="AM51" s="9"/>
      <c r="AN51" s="9"/>
      <c r="AO51" s="9"/>
      <c r="AP51" s="9"/>
      <c r="AQ51" s="9"/>
    </row>
    <row r="52" spans="1:43" s="36" customFormat="1" ht="7.2" customHeight="1" thickBot="1" x14ac:dyDescent="0.35">
      <c r="A52" s="39"/>
      <c r="B52" s="39"/>
      <c r="C52" s="39"/>
      <c r="D52" s="39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40"/>
      <c r="AE52" s="40"/>
      <c r="AF52" s="41"/>
      <c r="AG52" s="42"/>
      <c r="AJ52" s="9"/>
      <c r="AK52" s="9"/>
      <c r="AL52" s="9"/>
      <c r="AM52" s="9"/>
      <c r="AN52" s="9"/>
      <c r="AO52" s="9"/>
      <c r="AP52" s="9"/>
      <c r="AQ52" s="9"/>
    </row>
    <row r="53" spans="1:43" ht="18" customHeight="1" x14ac:dyDescent="0.3">
      <c r="A53" s="9"/>
      <c r="E53" s="222" t="s">
        <v>65</v>
      </c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4"/>
    </row>
    <row r="54" spans="1:43" ht="18" customHeight="1" x14ac:dyDescent="0.3">
      <c r="A54" s="9"/>
      <c r="E54" s="225" t="s">
        <v>66</v>
      </c>
      <c r="F54" s="226"/>
      <c r="G54" s="226"/>
      <c r="H54" s="226"/>
      <c r="I54" s="226"/>
      <c r="J54" s="226"/>
      <c r="K54" s="226"/>
      <c r="L54" s="226"/>
      <c r="M54" s="226" t="s">
        <v>97</v>
      </c>
      <c r="N54" s="226"/>
      <c r="O54" s="226"/>
      <c r="P54" s="226"/>
      <c r="Q54" s="226"/>
      <c r="R54" s="226"/>
      <c r="S54" s="226"/>
      <c r="T54" s="226"/>
      <c r="U54" s="226"/>
      <c r="V54" s="226"/>
      <c r="W54" s="226" t="s">
        <v>67</v>
      </c>
      <c r="X54" s="226"/>
      <c r="Y54" s="226"/>
      <c r="Z54" s="226"/>
      <c r="AA54" s="226"/>
      <c r="AB54" s="226"/>
      <c r="AC54" s="230"/>
    </row>
    <row r="55" spans="1:43" ht="18" customHeight="1" x14ac:dyDescent="0.3">
      <c r="A55" s="9"/>
      <c r="E55" s="225" t="s">
        <v>68</v>
      </c>
      <c r="F55" s="226"/>
      <c r="G55" s="226"/>
      <c r="H55" s="226"/>
      <c r="I55" s="226"/>
      <c r="J55" s="226"/>
      <c r="K55" s="226"/>
      <c r="L55" s="226"/>
      <c r="M55" s="226" t="s">
        <v>97</v>
      </c>
      <c r="N55" s="226"/>
      <c r="O55" s="226"/>
      <c r="P55" s="226"/>
      <c r="Q55" s="226"/>
      <c r="R55" s="226"/>
      <c r="S55" s="226"/>
      <c r="T55" s="226"/>
      <c r="U55" s="226"/>
      <c r="V55" s="226"/>
      <c r="W55" s="237" t="s">
        <v>69</v>
      </c>
      <c r="X55" s="238"/>
      <c r="Y55" s="238"/>
      <c r="Z55" s="238"/>
      <c r="AA55" s="238"/>
      <c r="AB55" s="238"/>
      <c r="AC55" s="239"/>
    </row>
    <row r="56" spans="1:43" ht="18" customHeight="1" thickBot="1" x14ac:dyDescent="0.35">
      <c r="A56" s="9"/>
      <c r="E56" s="227" t="s">
        <v>70</v>
      </c>
      <c r="F56" s="228"/>
      <c r="G56" s="228"/>
      <c r="H56" s="228"/>
      <c r="I56" s="228"/>
      <c r="J56" s="228"/>
      <c r="K56" s="228"/>
      <c r="L56" s="228"/>
      <c r="M56" s="229" t="s">
        <v>98</v>
      </c>
      <c r="N56" s="228"/>
      <c r="O56" s="228"/>
      <c r="P56" s="228"/>
      <c r="Q56" s="228"/>
      <c r="R56" s="228"/>
      <c r="S56" s="228"/>
      <c r="T56" s="228"/>
      <c r="U56" s="228"/>
      <c r="V56" s="228"/>
      <c r="W56" s="240"/>
      <c r="X56" s="241"/>
      <c r="Y56" s="241"/>
      <c r="Z56" s="241"/>
      <c r="AA56" s="241"/>
      <c r="AB56" s="241"/>
      <c r="AC56" s="242"/>
    </row>
    <row r="57" spans="1:43" ht="12.6" customHeight="1" x14ac:dyDescent="0.3">
      <c r="A57" s="9"/>
    </row>
    <row r="58" spans="1:43" ht="18" customHeight="1" x14ac:dyDescent="0.3">
      <c r="A58" s="9"/>
    </row>
    <row r="59" spans="1:43" ht="18" customHeight="1" x14ac:dyDescent="0.3">
      <c r="A59" s="9"/>
      <c r="E59" s="212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4"/>
    </row>
    <row r="60" spans="1:43" ht="18" customHeight="1" x14ac:dyDescent="0.3">
      <c r="A60" s="9"/>
      <c r="E60" s="215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7"/>
    </row>
    <row r="61" spans="1:43" ht="18" customHeight="1" x14ac:dyDescent="0.3">
      <c r="E61" s="215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7"/>
    </row>
    <row r="62" spans="1:43" ht="18" customHeight="1" x14ac:dyDescent="0.3">
      <c r="E62" s="218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20"/>
    </row>
  </sheetData>
  <mergeCells count="115">
    <mergeCell ref="Y11:AF12"/>
    <mergeCell ref="E59:AC62"/>
    <mergeCell ref="B10:T10"/>
    <mergeCell ref="Y10:AF10"/>
    <mergeCell ref="E53:AC53"/>
    <mergeCell ref="E54:L54"/>
    <mergeCell ref="E55:L55"/>
    <mergeCell ref="E56:L56"/>
    <mergeCell ref="M54:V54"/>
    <mergeCell ref="M55:V55"/>
    <mergeCell ref="M56:V56"/>
    <mergeCell ref="W54:AC54"/>
    <mergeCell ref="E41:S41"/>
    <mergeCell ref="E45:S45"/>
    <mergeCell ref="E46:S46"/>
    <mergeCell ref="E47:S47"/>
    <mergeCell ref="E48:S48"/>
    <mergeCell ref="E49:S49"/>
    <mergeCell ref="W55:AC56"/>
    <mergeCell ref="E44:S44"/>
    <mergeCell ref="E42:S42"/>
    <mergeCell ref="E43:S43"/>
    <mergeCell ref="S20:T20"/>
    <mergeCell ref="U20:V20"/>
    <mergeCell ref="F17:J17"/>
    <mergeCell ref="F18:J18"/>
    <mergeCell ref="F19:J19"/>
    <mergeCell ref="F20:J20"/>
    <mergeCell ref="F21:J21"/>
    <mergeCell ref="K20:L20"/>
    <mergeCell ref="O17:P17"/>
    <mergeCell ref="M19:N19"/>
    <mergeCell ref="O21:P21"/>
    <mergeCell ref="O19:P19"/>
    <mergeCell ref="M21:N21"/>
    <mergeCell ref="F13:H13"/>
    <mergeCell ref="I13:K13"/>
    <mergeCell ref="L13:N13"/>
    <mergeCell ref="F15:AB15"/>
    <mergeCell ref="F16:AB16"/>
    <mergeCell ref="O13:Q13"/>
    <mergeCell ref="R13:T13"/>
    <mergeCell ref="U13:W13"/>
    <mergeCell ref="Y13:AB13"/>
    <mergeCell ref="E37:S37"/>
    <mergeCell ref="AA21:AB21"/>
    <mergeCell ref="Y21:Z21"/>
    <mergeCell ref="AC13:AE13"/>
    <mergeCell ref="Y19:Z19"/>
    <mergeCell ref="M18:N18"/>
    <mergeCell ref="Q17:R17"/>
    <mergeCell ref="W17:X17"/>
    <mergeCell ref="K18:L18"/>
    <mergeCell ref="K17:L17"/>
    <mergeCell ref="Y20:Z20"/>
    <mergeCell ref="M17:N17"/>
    <mergeCell ref="S17:T17"/>
    <mergeCell ref="U17:V17"/>
    <mergeCell ref="Y17:Z17"/>
    <mergeCell ref="AA17:AB17"/>
    <mergeCell ref="AA18:AB18"/>
    <mergeCell ref="AA20:AB20"/>
    <mergeCell ref="O18:P18"/>
    <mergeCell ref="Q18:R18"/>
    <mergeCell ref="M20:N20"/>
    <mergeCell ref="O20:P20"/>
    <mergeCell ref="AA19:AB19"/>
    <mergeCell ref="C13:E13"/>
    <mergeCell ref="E35:S35"/>
    <mergeCell ref="E36:S36"/>
    <mergeCell ref="E29:S29"/>
    <mergeCell ref="E30:S30"/>
    <mergeCell ref="E31:S31"/>
    <mergeCell ref="E32:S32"/>
    <mergeCell ref="E33:S33"/>
    <mergeCell ref="Y18:Z18"/>
    <mergeCell ref="S18:T18"/>
    <mergeCell ref="U18:V18"/>
    <mergeCell ref="W18:X18"/>
    <mergeCell ref="S21:T21"/>
    <mergeCell ref="U21:V21"/>
    <mergeCell ref="W21:X21"/>
    <mergeCell ref="Q20:R20"/>
    <mergeCell ref="S19:T19"/>
    <mergeCell ref="U19:V19"/>
    <mergeCell ref="W19:X19"/>
    <mergeCell ref="Q21:R21"/>
    <mergeCell ref="Q19:R19"/>
    <mergeCell ref="K19:L19"/>
    <mergeCell ref="T32:AA32"/>
    <mergeCell ref="W20:X20"/>
    <mergeCell ref="AC29:AC32"/>
    <mergeCell ref="AB29:AB32"/>
    <mergeCell ref="E38:S38"/>
    <mergeCell ref="E39:S39"/>
    <mergeCell ref="E40:S40"/>
    <mergeCell ref="A1:AG1"/>
    <mergeCell ref="E51:AC51"/>
    <mergeCell ref="I2:Z3"/>
    <mergeCell ref="I4:Z4"/>
    <mergeCell ref="I5:Z5"/>
    <mergeCell ref="AA2:AG2"/>
    <mergeCell ref="AA3:AG3"/>
    <mergeCell ref="AA4:AG4"/>
    <mergeCell ref="AA5:AG5"/>
    <mergeCell ref="A2:H5"/>
    <mergeCell ref="M7:AG7"/>
    <mergeCell ref="M8:AG8"/>
    <mergeCell ref="A7:L7"/>
    <mergeCell ref="A8:L8"/>
    <mergeCell ref="A6:AG6"/>
    <mergeCell ref="K21:L21"/>
    <mergeCell ref="N26:O26"/>
    <mergeCell ref="N27:O27"/>
    <mergeCell ref="E34:S34"/>
  </mergeCells>
  <phoneticPr fontId="5" type="noConversion"/>
  <hyperlinks>
    <hyperlink ref="M56" r:id="rId1" xr:uid="{351A97A4-CB9D-409A-AD84-E7D4849A57C5}"/>
  </hyperlinks>
  <pageMargins left="0.55118110236220474" right="0.55118110236220474" top="0.39370078740157483" bottom="0.19685039370078741" header="0.51181102362204722" footer="0.23622047244094491"/>
  <pageSetup scale="70" orientation="portrait" r:id="rId2"/>
  <headerFooter>
    <oddFooter>&amp;L&amp;"Calibri,Normal"&amp;K000000I.E.D. &amp;R&amp;"Calibri,Normal"&amp;K000000Página &amp;P de &amp;N</oddFooter>
  </headerFooter>
  <ignoredErrors>
    <ignoredError sqref="AA20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cione la hora de ingreso " prompt="Seleccione la hora de ingreso " xr:uid="{1F391CD0-A055-4451-8EFF-A00BD03C1213}">
          <x14:formula1>
            <xm:f>Horas!$A$2:$A$42</xm:f>
          </x14:formula1>
          <xm:sqref>I13:K13</xm:sqref>
        </x14:dataValidation>
        <x14:dataValidation type="list" allowBlank="1" showInputMessage="1" showErrorMessage="1" promptTitle="Seleccione la hora de salida" prompt="Seleccione la hora de salida" xr:uid="{093065F4-0C1D-4087-8D82-FD99D3587B6C}">
          <x14:formula1>
            <xm:f>Horas!$A$2:$A$50</xm:f>
          </x14:formula1>
          <xm:sqref>O13:Q13</xm:sqref>
        </x14:dataValidation>
        <x14:dataValidation type="list" allowBlank="1" showInputMessage="1" showErrorMessage="1" promptTitle="Minutos de descanso" prompt="Minutos de descanso" xr:uid="{3E1677C5-3FD0-474E-9869-CFC49308EBB7}">
          <x14:formula1>
            <xm:f>Horas!$B$2:$B$5</xm:f>
          </x14:formula1>
          <xm:sqref>U13:W13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A584-D4AE-41C8-BCC4-01F779A9FF67}">
  <dimension ref="A1:AH30"/>
  <sheetViews>
    <sheetView showGridLines="0" zoomScale="120" zoomScaleNormal="120" zoomScaleSheetLayoutView="85" workbookViewId="0">
      <selection activeCell="C9" sqref="C9"/>
    </sheetView>
  </sheetViews>
  <sheetFormatPr baseColWidth="10" defaultColWidth="7.8984375" defaultRowHeight="18" customHeight="1" x14ac:dyDescent="0.3"/>
  <cols>
    <col min="1" max="1" width="0.8984375" style="1" customWidth="1"/>
    <col min="2" max="2" width="25.19921875" style="1" bestFit="1" customWidth="1"/>
    <col min="3" max="15" width="3.69921875" style="1" customWidth="1"/>
    <col min="16" max="18" width="3.69921875" style="2" customWidth="1"/>
    <col min="19" max="19" width="1.19921875" style="1" customWidth="1"/>
    <col min="20" max="21" width="2.5" style="1" bestFit="1" customWidth="1"/>
    <col min="22" max="23" width="2.19921875" style="1" bestFit="1" customWidth="1"/>
    <col min="24" max="24" width="26.19921875" style="1" bestFit="1" customWidth="1"/>
    <col min="25" max="25" width="1.19921875" style="1" customWidth="1"/>
    <col min="26" max="26" width="12.3984375" style="1" customWidth="1"/>
    <col min="27" max="27" width="3.19921875" style="1" customWidth="1"/>
    <col min="28" max="28" width="7" style="1" customWidth="1"/>
    <col min="29" max="29" width="3.19921875" style="1" customWidth="1"/>
    <col min="30" max="16384" width="7.8984375" style="1"/>
  </cols>
  <sheetData>
    <row r="1" spans="1:29" ht="5.4" customHeight="1" thickBot="1" x14ac:dyDescent="0.35"/>
    <row r="2" spans="1:29" s="14" customFormat="1" ht="14.4" x14ac:dyDescent="0.3">
      <c r="B2" s="272" t="s">
        <v>35</v>
      </c>
      <c r="C2" s="273">
        <v>60</v>
      </c>
      <c r="D2" s="45"/>
      <c r="E2" s="46" t="s">
        <v>36</v>
      </c>
      <c r="F2" s="275" t="s">
        <v>37</v>
      </c>
      <c r="G2" s="275"/>
      <c r="H2" s="275"/>
      <c r="I2" s="275"/>
      <c r="J2" s="275"/>
      <c r="K2" s="275"/>
      <c r="L2" s="46" t="s">
        <v>39</v>
      </c>
      <c r="M2" s="275" t="s">
        <v>40</v>
      </c>
      <c r="N2" s="275"/>
      <c r="O2" s="275"/>
      <c r="P2" s="275"/>
      <c r="Q2" s="275"/>
      <c r="R2" s="276"/>
      <c r="S2" s="9"/>
      <c r="T2" s="9"/>
      <c r="U2" s="9"/>
    </row>
    <row r="3" spans="1:29" s="14" customFormat="1" ht="14.4" x14ac:dyDescent="0.3">
      <c r="B3" s="267"/>
      <c r="C3" s="274"/>
      <c r="D3" s="13"/>
      <c r="E3" s="47" t="s">
        <v>71</v>
      </c>
      <c r="F3" s="270" t="s">
        <v>72</v>
      </c>
      <c r="G3" s="270"/>
      <c r="H3" s="270"/>
      <c r="I3" s="270"/>
      <c r="J3" s="270"/>
      <c r="K3" s="270"/>
      <c r="L3" s="47" t="s">
        <v>73</v>
      </c>
      <c r="M3" s="270" t="s">
        <v>74</v>
      </c>
      <c r="N3" s="270"/>
      <c r="O3" s="270"/>
      <c r="P3" s="270"/>
      <c r="Q3" s="270"/>
      <c r="R3" s="271"/>
      <c r="S3" s="9"/>
      <c r="T3" s="9"/>
      <c r="U3" s="9"/>
    </row>
    <row r="4" spans="1:29" s="14" customFormat="1" ht="14.4" x14ac:dyDescent="0.3">
      <c r="B4" s="267" t="s">
        <v>38</v>
      </c>
      <c r="C4" s="268">
        <v>22</v>
      </c>
      <c r="D4" s="13"/>
      <c r="E4" s="47" t="s">
        <v>75</v>
      </c>
      <c r="F4" s="270" t="s">
        <v>76</v>
      </c>
      <c r="G4" s="270"/>
      <c r="H4" s="270"/>
      <c r="I4" s="270"/>
      <c r="J4" s="270"/>
      <c r="K4" s="270"/>
      <c r="L4" s="47" t="s">
        <v>77</v>
      </c>
      <c r="M4" s="270" t="s">
        <v>78</v>
      </c>
      <c r="N4" s="270"/>
      <c r="O4" s="270"/>
      <c r="P4" s="270"/>
      <c r="Q4" s="270"/>
      <c r="R4" s="271"/>
      <c r="S4" s="9"/>
      <c r="T4" s="9"/>
      <c r="U4" s="9"/>
    </row>
    <row r="5" spans="1:29" s="14" customFormat="1" ht="15" thickBot="1" x14ac:dyDescent="0.35">
      <c r="B5" s="267"/>
      <c r="C5" s="269"/>
      <c r="D5" s="13"/>
      <c r="E5" s="47" t="s">
        <v>79</v>
      </c>
      <c r="F5" s="270" t="s">
        <v>80</v>
      </c>
      <c r="G5" s="270"/>
      <c r="H5" s="270"/>
      <c r="I5" s="270"/>
      <c r="J5" s="270"/>
      <c r="K5" s="270"/>
      <c r="L5" s="47" t="s">
        <v>81</v>
      </c>
      <c r="M5" s="270" t="s">
        <v>82</v>
      </c>
      <c r="N5" s="270"/>
      <c r="O5" s="270"/>
      <c r="P5" s="270"/>
      <c r="Q5" s="270"/>
      <c r="R5" s="271"/>
      <c r="S5" s="9"/>
      <c r="T5" s="9"/>
      <c r="U5" s="9"/>
    </row>
    <row r="6" spans="1:29" s="9" customFormat="1" ht="5.4" customHeight="1" thickBot="1" x14ac:dyDescent="0.35">
      <c r="A6" s="10"/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  <c r="T6" s="14"/>
      <c r="U6" s="14"/>
      <c r="V6" s="14"/>
      <c r="W6" s="14"/>
      <c r="X6" s="14"/>
      <c r="Y6" s="14"/>
    </row>
    <row r="7" spans="1:29" s="9" customFormat="1" ht="14.4" customHeight="1" x14ac:dyDescent="0.3">
      <c r="B7" s="52" t="s">
        <v>41</v>
      </c>
      <c r="C7" s="44" t="s">
        <v>19</v>
      </c>
      <c r="D7" s="30" t="s">
        <v>20</v>
      </c>
      <c r="E7" s="30" t="s">
        <v>21</v>
      </c>
      <c r="F7" s="30" t="s">
        <v>22</v>
      </c>
      <c r="G7" s="30" t="s">
        <v>23</v>
      </c>
      <c r="H7" s="30" t="s">
        <v>24</v>
      </c>
      <c r="I7" s="30" t="s">
        <v>25</v>
      </c>
      <c r="J7" s="43" t="s">
        <v>26</v>
      </c>
      <c r="K7" s="120" t="s">
        <v>36</v>
      </c>
      <c r="L7" s="259" t="s">
        <v>71</v>
      </c>
      <c r="M7" s="259" t="s">
        <v>75</v>
      </c>
      <c r="N7" s="259" t="s">
        <v>79</v>
      </c>
      <c r="O7" s="259" t="s">
        <v>39</v>
      </c>
      <c r="P7" s="263" t="s">
        <v>73</v>
      </c>
      <c r="Q7" s="120" t="s">
        <v>77</v>
      </c>
      <c r="R7" s="117" t="s">
        <v>81</v>
      </c>
      <c r="T7" s="253" t="s">
        <v>83</v>
      </c>
      <c r="U7" s="256" t="s">
        <v>84</v>
      </c>
      <c r="V7" s="256" t="s">
        <v>85</v>
      </c>
      <c r="W7" s="256" t="s">
        <v>86</v>
      </c>
      <c r="X7" s="243" t="s">
        <v>87</v>
      </c>
      <c r="Z7" s="246" t="s">
        <v>88</v>
      </c>
      <c r="AA7" s="247"/>
      <c r="AB7" s="247"/>
      <c r="AC7" s="248"/>
    </row>
    <row r="8" spans="1:29" s="9" customFormat="1" ht="13.95" customHeight="1" x14ac:dyDescent="0.3">
      <c r="B8" s="53" t="s">
        <v>28</v>
      </c>
      <c r="C8" s="54">
        <f>+Actual!K18</f>
        <v>79</v>
      </c>
      <c r="D8" s="55">
        <f>+Actual!M18</f>
        <v>64</v>
      </c>
      <c r="E8" s="55">
        <f>+Actual!O18</f>
        <v>49</v>
      </c>
      <c r="F8" s="55">
        <f>+Actual!Q18</f>
        <v>60</v>
      </c>
      <c r="G8" s="55">
        <f>+Actual!S18</f>
        <v>39</v>
      </c>
      <c r="H8" s="55">
        <f>+Actual!U18</f>
        <v>49</v>
      </c>
      <c r="I8" s="55">
        <f>+Actual!W18</f>
        <v>0</v>
      </c>
      <c r="J8" s="56">
        <f>+Actual!Y18</f>
        <v>0</v>
      </c>
      <c r="K8" s="121"/>
      <c r="L8" s="260"/>
      <c r="M8" s="260"/>
      <c r="N8" s="260"/>
      <c r="O8" s="260"/>
      <c r="P8" s="264"/>
      <c r="Q8" s="121"/>
      <c r="R8" s="118"/>
      <c r="T8" s="254"/>
      <c r="U8" s="257"/>
      <c r="V8" s="257"/>
      <c r="W8" s="257"/>
      <c r="X8" s="244"/>
      <c r="Z8" s="57" t="s">
        <v>89</v>
      </c>
      <c r="AA8" s="58">
        <f>+O28</f>
        <v>0</v>
      </c>
      <c r="AB8" s="57" t="s">
        <v>86</v>
      </c>
      <c r="AC8" s="59">
        <f>+MOD(L28,1)*22</f>
        <v>20.999999999999972</v>
      </c>
    </row>
    <row r="9" spans="1:29" s="9" customFormat="1" ht="14.4" customHeight="1" x14ac:dyDescent="0.3">
      <c r="B9" s="53" t="s">
        <v>42</v>
      </c>
      <c r="C9" s="54">
        <f>+Actual!K19</f>
        <v>3</v>
      </c>
      <c r="D9" s="55">
        <f>+Actual!M19</f>
        <v>2</v>
      </c>
      <c r="E9" s="55">
        <f>+Actual!O19</f>
        <v>1</v>
      </c>
      <c r="F9" s="55">
        <f>+Actual!Q19</f>
        <v>2</v>
      </c>
      <c r="G9" s="55">
        <f>+Actual!S19</f>
        <v>1</v>
      </c>
      <c r="H9" s="55">
        <f>+Actual!U19</f>
        <v>2</v>
      </c>
      <c r="I9" s="55">
        <f>+Actual!W19</f>
        <v>0</v>
      </c>
      <c r="J9" s="56">
        <f>+Actual!Y19</f>
        <v>0</v>
      </c>
      <c r="K9" s="121"/>
      <c r="L9" s="260"/>
      <c r="M9" s="260"/>
      <c r="N9" s="260"/>
      <c r="O9" s="260"/>
      <c r="P9" s="264"/>
      <c r="Q9" s="121"/>
      <c r="R9" s="118"/>
      <c r="T9" s="254"/>
      <c r="U9" s="257"/>
      <c r="V9" s="257"/>
      <c r="W9" s="257"/>
      <c r="X9" s="244"/>
      <c r="Z9" s="57" t="s">
        <v>90</v>
      </c>
      <c r="AA9" s="60">
        <f>+QUOTIENT(L28,1)</f>
        <v>15</v>
      </c>
      <c r="AB9" s="57" t="s">
        <v>91</v>
      </c>
      <c r="AC9" s="59">
        <f>+AA9-AA8</f>
        <v>15</v>
      </c>
    </row>
    <row r="10" spans="1:29" s="9" customFormat="1" ht="14.4" customHeight="1" x14ac:dyDescent="0.3">
      <c r="B10" s="53" t="s">
        <v>92</v>
      </c>
      <c r="C10" s="61">
        <f>+IFERROR(C8/C9,0)</f>
        <v>26.333333333333332</v>
      </c>
      <c r="D10" s="62">
        <f t="shared" ref="D10:J10" si="0">+IFERROR(D8/D9,0)</f>
        <v>32</v>
      </c>
      <c r="E10" s="62">
        <f t="shared" si="0"/>
        <v>49</v>
      </c>
      <c r="F10" s="62">
        <f t="shared" si="0"/>
        <v>30</v>
      </c>
      <c r="G10" s="62">
        <f t="shared" si="0"/>
        <v>39</v>
      </c>
      <c r="H10" s="62">
        <f t="shared" si="0"/>
        <v>24.5</v>
      </c>
      <c r="I10" s="62">
        <f t="shared" si="0"/>
        <v>0</v>
      </c>
      <c r="J10" s="63">
        <f t="shared" si="0"/>
        <v>0</v>
      </c>
      <c r="K10" s="251"/>
      <c r="L10" s="261"/>
      <c r="M10" s="261"/>
      <c r="N10" s="261"/>
      <c r="O10" s="261"/>
      <c r="P10" s="265"/>
      <c r="Q10" s="251"/>
      <c r="R10" s="252"/>
      <c r="T10" s="254"/>
      <c r="U10" s="257"/>
      <c r="V10" s="257"/>
      <c r="W10" s="257"/>
      <c r="X10" s="244"/>
      <c r="Z10" s="64"/>
      <c r="AA10" s="65"/>
      <c r="AB10" s="64"/>
      <c r="AC10" s="66"/>
    </row>
    <row r="11" spans="1:29" s="9" customFormat="1" ht="13.95" customHeight="1" thickBot="1" x14ac:dyDescent="0.35">
      <c r="B11" s="67" t="s">
        <v>43</v>
      </c>
      <c r="C11" s="249" t="s">
        <v>44</v>
      </c>
      <c r="D11" s="176"/>
      <c r="E11" s="176"/>
      <c r="F11" s="176"/>
      <c r="G11" s="176"/>
      <c r="H11" s="176"/>
      <c r="I11" s="176"/>
      <c r="J11" s="250"/>
      <c r="K11" s="122"/>
      <c r="L11" s="262"/>
      <c r="M11" s="262"/>
      <c r="N11" s="262"/>
      <c r="O11" s="262"/>
      <c r="P11" s="266"/>
      <c r="Q11" s="122"/>
      <c r="R11" s="119"/>
      <c r="T11" s="255"/>
      <c r="U11" s="258"/>
      <c r="V11" s="258"/>
      <c r="W11" s="258"/>
      <c r="X11" s="245"/>
      <c r="Z11" s="68"/>
      <c r="AA11" s="68"/>
      <c r="AB11" s="68"/>
      <c r="AC11" s="68"/>
    </row>
    <row r="12" spans="1:29" s="9" customFormat="1" ht="13.8" x14ac:dyDescent="0.3">
      <c r="B12" s="69" t="s">
        <v>45</v>
      </c>
      <c r="C12" s="70">
        <f>+Actual!T33</f>
        <v>0</v>
      </c>
      <c r="D12" s="70">
        <f>+Actual!U33</f>
        <v>0</v>
      </c>
      <c r="E12" s="70">
        <f>+Actual!V33</f>
        <v>0</v>
      </c>
      <c r="F12" s="70">
        <f>+Actual!W33</f>
        <v>0</v>
      </c>
      <c r="G12" s="70">
        <f>+Actual!X33</f>
        <v>3</v>
      </c>
      <c r="H12" s="70">
        <f>+Actual!Y33</f>
        <v>3</v>
      </c>
      <c r="I12" s="70">
        <f>+Actual!Z33</f>
        <v>0</v>
      </c>
      <c r="J12" s="70">
        <f>+Actual!AA33</f>
        <v>0</v>
      </c>
      <c r="K12" s="34">
        <f t="shared" ref="K12:K27" si="1">+SUMPRODUCT($C$9:$J$9,C12:J12)</f>
        <v>9</v>
      </c>
      <c r="L12" s="71">
        <f>+K12/$C$4</f>
        <v>0.40909090909090912</v>
      </c>
      <c r="M12" s="72">
        <f t="shared" ref="M12:M27" si="2">+QUOTIENT(L12,1)</f>
        <v>0</v>
      </c>
      <c r="N12" s="72">
        <f t="shared" ref="N12:N27" si="3">+MOD(L12,1)*22</f>
        <v>9</v>
      </c>
      <c r="O12" s="73">
        <f>+Actual!AC33</f>
        <v>0</v>
      </c>
      <c r="P12" s="74">
        <f t="shared" ref="P12:P27" si="4">+L12-O12</f>
        <v>0.40909090909090912</v>
      </c>
      <c r="Q12" s="75"/>
      <c r="R12" s="76"/>
      <c r="S12" s="28"/>
      <c r="T12" s="77">
        <f t="shared" ref="T12:T27" si="5">+K12</f>
        <v>9</v>
      </c>
      <c r="V12" s="78"/>
      <c r="W12" s="78"/>
      <c r="X12" s="79" t="s">
        <v>45</v>
      </c>
      <c r="Z12" s="246" t="s">
        <v>93</v>
      </c>
      <c r="AA12" s="247"/>
      <c r="AB12" s="247"/>
      <c r="AC12" s="248"/>
    </row>
    <row r="13" spans="1:29" s="9" customFormat="1" ht="13.8" x14ac:dyDescent="0.3">
      <c r="B13" s="69" t="s">
        <v>46</v>
      </c>
      <c r="C13" s="70">
        <f>+Actual!T34</f>
        <v>0</v>
      </c>
      <c r="D13" s="70">
        <f>+Actual!U34</f>
        <v>0</v>
      </c>
      <c r="E13" s="70">
        <f>+Actual!V34</f>
        <v>0</v>
      </c>
      <c r="F13" s="70">
        <f>+Actual!W34</f>
        <v>0</v>
      </c>
      <c r="G13" s="70">
        <f>+Actual!X34</f>
        <v>3</v>
      </c>
      <c r="H13" s="70">
        <f>+Actual!Y34</f>
        <v>3</v>
      </c>
      <c r="I13" s="70">
        <f>+Actual!Z34</f>
        <v>0</v>
      </c>
      <c r="J13" s="70">
        <f>+Actual!AA34</f>
        <v>0</v>
      </c>
      <c r="K13" s="26">
        <f t="shared" si="1"/>
        <v>9</v>
      </c>
      <c r="L13" s="71">
        <f t="shared" ref="L13:L27" si="6">+K13/$C$4</f>
        <v>0.40909090909090912</v>
      </c>
      <c r="M13" s="80">
        <f t="shared" si="2"/>
        <v>0</v>
      </c>
      <c r="N13" s="80">
        <f t="shared" si="3"/>
        <v>9</v>
      </c>
      <c r="O13" s="73">
        <f>+Actual!AC34</f>
        <v>0</v>
      </c>
      <c r="P13" s="81">
        <f t="shared" si="4"/>
        <v>0.40909090909090912</v>
      </c>
      <c r="Q13" s="82"/>
      <c r="R13" s="83"/>
      <c r="S13" s="28"/>
      <c r="T13" s="77">
        <f t="shared" si="5"/>
        <v>9</v>
      </c>
      <c r="V13" s="78"/>
      <c r="W13" s="78"/>
      <c r="X13" s="79" t="s">
        <v>46</v>
      </c>
      <c r="Z13" s="57" t="s">
        <v>89</v>
      </c>
      <c r="AA13" s="58">
        <f>+O28</f>
        <v>0</v>
      </c>
      <c r="AB13" s="57" t="s">
        <v>86</v>
      </c>
      <c r="AC13" s="59">
        <f>+N28</f>
        <v>109</v>
      </c>
    </row>
    <row r="14" spans="1:29" s="9" customFormat="1" ht="13.8" x14ac:dyDescent="0.3">
      <c r="B14" s="69" t="s">
        <v>47</v>
      </c>
      <c r="C14" s="70">
        <f>+Actual!T35</f>
        <v>4</v>
      </c>
      <c r="D14" s="70">
        <f>+Actual!U35</f>
        <v>4</v>
      </c>
      <c r="E14" s="70">
        <f>+Actual!V35</f>
        <v>4</v>
      </c>
      <c r="F14" s="70">
        <f>+Actual!W35</f>
        <v>4</v>
      </c>
      <c r="G14" s="70">
        <f>+Actual!X35</f>
        <v>0</v>
      </c>
      <c r="H14" s="70">
        <f>+Actual!Y35</f>
        <v>0</v>
      </c>
      <c r="I14" s="70">
        <f>+Actual!Z35</f>
        <v>0</v>
      </c>
      <c r="J14" s="70">
        <f>+Actual!AA35</f>
        <v>0</v>
      </c>
      <c r="K14" s="26">
        <f t="shared" si="1"/>
        <v>32</v>
      </c>
      <c r="L14" s="71">
        <f t="shared" si="6"/>
        <v>1.4545454545454546</v>
      </c>
      <c r="M14" s="80">
        <f t="shared" si="2"/>
        <v>1</v>
      </c>
      <c r="N14" s="80">
        <f t="shared" si="3"/>
        <v>10</v>
      </c>
      <c r="O14" s="73">
        <f>+Actual!AC35</f>
        <v>0</v>
      </c>
      <c r="P14" s="81">
        <f t="shared" si="4"/>
        <v>1.4545454545454546</v>
      </c>
      <c r="Q14" s="82">
        <f>+V14</f>
        <v>2</v>
      </c>
      <c r="R14" s="83">
        <f>+W14</f>
        <v>6.0000000000000044</v>
      </c>
      <c r="S14" s="28"/>
      <c r="T14" s="77">
        <f t="shared" si="5"/>
        <v>32</v>
      </c>
      <c r="U14" s="84">
        <f>+T12+T13+T14</f>
        <v>50</v>
      </c>
      <c r="V14" s="85">
        <f>+QUOTIENT(U14/22,1)</f>
        <v>2</v>
      </c>
      <c r="W14" s="85">
        <f>+MOD(U14/22,1)*22</f>
        <v>6.0000000000000044</v>
      </c>
      <c r="X14" s="79" t="s">
        <v>47</v>
      </c>
      <c r="Z14" s="57" t="s">
        <v>90</v>
      </c>
      <c r="AA14" s="60">
        <f>+M28</f>
        <v>11</v>
      </c>
      <c r="AB14" s="57" t="s">
        <v>91</v>
      </c>
      <c r="AC14" s="59">
        <f>+AA14-AA13</f>
        <v>11</v>
      </c>
    </row>
    <row r="15" spans="1:29" s="9" customFormat="1" ht="13.8" x14ac:dyDescent="0.3">
      <c r="B15" s="69" t="s">
        <v>48</v>
      </c>
      <c r="C15" s="70">
        <f>+Actual!T36</f>
        <v>4</v>
      </c>
      <c r="D15" s="70">
        <f>+Actual!U36</f>
        <v>4</v>
      </c>
      <c r="E15" s="70">
        <f>+Actual!V36</f>
        <v>4</v>
      </c>
      <c r="F15" s="70">
        <f>+Actual!W36</f>
        <v>4</v>
      </c>
      <c r="G15" s="70">
        <f>+Actual!X36</f>
        <v>2</v>
      </c>
      <c r="H15" s="70">
        <f>+Actual!Y36</f>
        <v>2</v>
      </c>
      <c r="I15" s="70">
        <f>+Actual!Z36</f>
        <v>0</v>
      </c>
      <c r="J15" s="70">
        <f>+Actual!AA36</f>
        <v>0</v>
      </c>
      <c r="K15" s="26">
        <f t="shared" si="1"/>
        <v>38</v>
      </c>
      <c r="L15" s="71">
        <f t="shared" si="6"/>
        <v>1.7272727272727273</v>
      </c>
      <c r="M15" s="80">
        <f>+QUOTIENT(L15,1)</f>
        <v>1</v>
      </c>
      <c r="N15" s="80">
        <f>+MOD(L15,1)*22</f>
        <v>16</v>
      </c>
      <c r="O15" s="73">
        <f>+Actual!AC36</f>
        <v>0</v>
      </c>
      <c r="P15" s="81">
        <f>+L15-O15</f>
        <v>1.7272727272727273</v>
      </c>
      <c r="Q15" s="82"/>
      <c r="R15" s="83"/>
      <c r="S15" s="28"/>
      <c r="T15" s="77">
        <f t="shared" si="5"/>
        <v>38</v>
      </c>
      <c r="V15" s="78"/>
      <c r="W15" s="78"/>
      <c r="X15" s="79" t="s">
        <v>48</v>
      </c>
      <c r="Z15" s="68"/>
      <c r="AA15" s="68"/>
      <c r="AB15" s="68"/>
      <c r="AC15" s="68"/>
    </row>
    <row r="16" spans="1:29" s="9" customFormat="1" ht="13.8" x14ac:dyDescent="0.3">
      <c r="B16" s="69" t="s">
        <v>49</v>
      </c>
      <c r="C16" s="70">
        <f>+Actual!T37</f>
        <v>0</v>
      </c>
      <c r="D16" s="70">
        <f>+Actual!U37</f>
        <v>0</v>
      </c>
      <c r="E16" s="70">
        <f>+Actual!V37</f>
        <v>0</v>
      </c>
      <c r="F16" s="70">
        <f>+Actual!W37</f>
        <v>0</v>
      </c>
      <c r="G16" s="70">
        <f>+Actual!X37</f>
        <v>2</v>
      </c>
      <c r="H16" s="70">
        <f>+Actual!Y37</f>
        <v>2</v>
      </c>
      <c r="I16" s="70">
        <f>+Actual!Z37</f>
        <v>0</v>
      </c>
      <c r="J16" s="70">
        <f>+Actual!AA37</f>
        <v>0</v>
      </c>
      <c r="K16" s="26">
        <f t="shared" si="1"/>
        <v>6</v>
      </c>
      <c r="L16" s="71">
        <f t="shared" si="6"/>
        <v>0.27272727272727271</v>
      </c>
      <c r="M16" s="80">
        <f>+QUOTIENT(L16,1)</f>
        <v>0</v>
      </c>
      <c r="N16" s="80">
        <f>+MOD(L16,1)*22</f>
        <v>6</v>
      </c>
      <c r="O16" s="73">
        <f>+Actual!AC37</f>
        <v>0</v>
      </c>
      <c r="P16" s="81">
        <f>+L16-O16</f>
        <v>0.27272727272727271</v>
      </c>
      <c r="Q16" s="82"/>
      <c r="R16" s="83"/>
      <c r="S16" s="28"/>
      <c r="T16" s="77">
        <f t="shared" si="5"/>
        <v>6</v>
      </c>
      <c r="V16" s="78"/>
      <c r="W16" s="78"/>
      <c r="X16" s="79" t="s">
        <v>49</v>
      </c>
      <c r="Z16" s="246" t="s">
        <v>94</v>
      </c>
      <c r="AA16" s="247"/>
      <c r="AB16" s="247"/>
      <c r="AC16" s="248"/>
    </row>
    <row r="17" spans="2:34" s="9" customFormat="1" ht="13.8" x14ac:dyDescent="0.3">
      <c r="B17" s="69" t="s">
        <v>50</v>
      </c>
      <c r="C17" s="70">
        <f>+Actual!T38</f>
        <v>0</v>
      </c>
      <c r="D17" s="70">
        <f>+Actual!U38</f>
        <v>0</v>
      </c>
      <c r="E17" s="70">
        <f>+Actual!V38</f>
        <v>0</v>
      </c>
      <c r="F17" s="70">
        <f>+Actual!W38</f>
        <v>0</v>
      </c>
      <c r="G17" s="70">
        <f>+Actual!X38</f>
        <v>2</v>
      </c>
      <c r="H17" s="70">
        <f>+Actual!Y38</f>
        <v>2</v>
      </c>
      <c r="I17" s="70">
        <f>+Actual!Z38</f>
        <v>0</v>
      </c>
      <c r="J17" s="70">
        <f>+Actual!AA38</f>
        <v>0</v>
      </c>
      <c r="K17" s="26">
        <f t="shared" si="1"/>
        <v>6</v>
      </c>
      <c r="L17" s="71">
        <f t="shared" si="6"/>
        <v>0.27272727272727271</v>
      </c>
      <c r="M17" s="80">
        <f t="shared" si="2"/>
        <v>0</v>
      </c>
      <c r="N17" s="80">
        <f t="shared" si="3"/>
        <v>6</v>
      </c>
      <c r="O17" s="73">
        <f>+Actual!AC38</f>
        <v>0</v>
      </c>
      <c r="P17" s="81">
        <f t="shared" si="4"/>
        <v>0.27272727272727271</v>
      </c>
      <c r="Q17" s="82"/>
      <c r="R17" s="83"/>
      <c r="S17" s="28"/>
      <c r="T17" s="77">
        <f t="shared" si="5"/>
        <v>6</v>
      </c>
      <c r="V17" s="78"/>
      <c r="W17" s="78"/>
      <c r="X17" s="79" t="s">
        <v>50</v>
      </c>
      <c r="Z17" s="57" t="s">
        <v>89</v>
      </c>
      <c r="AA17" s="58">
        <f>+O28</f>
        <v>0</v>
      </c>
      <c r="AB17" s="57" t="s">
        <v>86</v>
      </c>
      <c r="AC17" s="59">
        <f>+R28</f>
        <v>43.000000000000014</v>
      </c>
    </row>
    <row r="18" spans="2:34" s="9" customFormat="1" ht="13.8" x14ac:dyDescent="0.3">
      <c r="B18" s="69" t="s">
        <v>51</v>
      </c>
      <c r="C18" s="70">
        <f>+Actual!T39</f>
        <v>1</v>
      </c>
      <c r="D18" s="70">
        <f>+Actual!U39</f>
        <v>1</v>
      </c>
      <c r="E18" s="70">
        <f>+Actual!V39</f>
        <v>1</v>
      </c>
      <c r="F18" s="70">
        <f>+Actual!W39</f>
        <v>1</v>
      </c>
      <c r="G18" s="70">
        <f>+Actual!X39</f>
        <v>1</v>
      </c>
      <c r="H18" s="70">
        <f>+Actual!Y39</f>
        <v>1</v>
      </c>
      <c r="I18" s="70">
        <f>+Actual!Z39</f>
        <v>0</v>
      </c>
      <c r="J18" s="70">
        <f>+Actual!AA39</f>
        <v>0</v>
      </c>
      <c r="K18" s="26">
        <f t="shared" si="1"/>
        <v>11</v>
      </c>
      <c r="L18" s="71">
        <f t="shared" si="6"/>
        <v>0.5</v>
      </c>
      <c r="M18" s="80">
        <f>+QUOTIENT(L18,1)</f>
        <v>0</v>
      </c>
      <c r="N18" s="80">
        <f>+MOD(L18,1)*22</f>
        <v>11</v>
      </c>
      <c r="O18" s="73">
        <f>+Actual!AC39</f>
        <v>0</v>
      </c>
      <c r="P18" s="81">
        <f>+L18-O18</f>
        <v>0.5</v>
      </c>
      <c r="Q18" s="82"/>
      <c r="R18" s="83"/>
      <c r="S18" s="28"/>
      <c r="T18" s="77">
        <f t="shared" si="5"/>
        <v>11</v>
      </c>
      <c r="V18" s="78"/>
      <c r="W18" s="78"/>
      <c r="X18" s="79" t="s">
        <v>51</v>
      </c>
      <c r="Z18" s="57" t="s">
        <v>90</v>
      </c>
      <c r="AA18" s="60">
        <f>+Q28</f>
        <v>14</v>
      </c>
      <c r="AB18" s="57" t="s">
        <v>91</v>
      </c>
      <c r="AC18" s="59">
        <f>+AA18-AA17</f>
        <v>14</v>
      </c>
    </row>
    <row r="19" spans="2:34" s="9" customFormat="1" ht="13.8" x14ac:dyDescent="0.3">
      <c r="B19" s="69" t="s">
        <v>52</v>
      </c>
      <c r="C19" s="70">
        <f>+Actual!T40</f>
        <v>1</v>
      </c>
      <c r="D19" s="70">
        <f>+Actual!U40</f>
        <v>1</v>
      </c>
      <c r="E19" s="70">
        <f>+Actual!V40</f>
        <v>1</v>
      </c>
      <c r="F19" s="70">
        <f>+Actual!W40</f>
        <v>1</v>
      </c>
      <c r="G19" s="70">
        <f>+Actual!X40</f>
        <v>1</v>
      </c>
      <c r="H19" s="70">
        <f>+Actual!Y40</f>
        <v>1</v>
      </c>
      <c r="I19" s="70">
        <f>+Actual!Z40</f>
        <v>0</v>
      </c>
      <c r="J19" s="70">
        <f>+Actual!AA40</f>
        <v>0</v>
      </c>
      <c r="K19" s="26">
        <f t="shared" si="1"/>
        <v>11</v>
      </c>
      <c r="L19" s="71">
        <f t="shared" si="6"/>
        <v>0.5</v>
      </c>
      <c r="M19" s="80">
        <f>+QUOTIENT(L19,1)</f>
        <v>0</v>
      </c>
      <c r="N19" s="80">
        <f>+MOD(L19,1)*22</f>
        <v>11</v>
      </c>
      <c r="O19" s="73">
        <f>+Actual!AC40</f>
        <v>0</v>
      </c>
      <c r="P19" s="81">
        <f>+L19-O19</f>
        <v>0.5</v>
      </c>
      <c r="Q19" s="82">
        <f t="shared" ref="Q19:R21" si="7">+V19</f>
        <v>3</v>
      </c>
      <c r="R19" s="83">
        <f t="shared" si="7"/>
        <v>6.0000000000000044</v>
      </c>
      <c r="S19" s="28"/>
      <c r="T19" s="77">
        <f t="shared" si="5"/>
        <v>11</v>
      </c>
      <c r="U19" s="84">
        <f>+T15+T16+T17+T18+T19</f>
        <v>72</v>
      </c>
      <c r="V19" s="85">
        <f t="shared" ref="V19:V21" si="8">+QUOTIENT(U19/22,1)</f>
        <v>3</v>
      </c>
      <c r="W19" s="85">
        <f t="shared" ref="W19:W21" si="9">+MOD(U19/22,1)*22</f>
        <v>6.0000000000000044</v>
      </c>
      <c r="X19" s="79" t="s">
        <v>52</v>
      </c>
    </row>
    <row r="20" spans="2:34" s="9" customFormat="1" ht="13.8" x14ac:dyDescent="0.3">
      <c r="B20" s="69" t="s">
        <v>53</v>
      </c>
      <c r="C20" s="70">
        <f>+Actual!T41</f>
        <v>1</v>
      </c>
      <c r="D20" s="70">
        <f>+Actual!U41</f>
        <v>1</v>
      </c>
      <c r="E20" s="70">
        <f>+Actual!V41</f>
        <v>1</v>
      </c>
      <c r="F20" s="70">
        <f>+Actual!W41</f>
        <v>1</v>
      </c>
      <c r="G20" s="70">
        <f>+Actual!X41</f>
        <v>1</v>
      </c>
      <c r="H20" s="70">
        <f>+Actual!Y41</f>
        <v>1</v>
      </c>
      <c r="I20" s="70">
        <f>+Actual!Z41</f>
        <v>0</v>
      </c>
      <c r="J20" s="70">
        <f>+Actual!AA41</f>
        <v>0</v>
      </c>
      <c r="K20" s="26">
        <f t="shared" si="1"/>
        <v>11</v>
      </c>
      <c r="L20" s="71">
        <f t="shared" si="6"/>
        <v>0.5</v>
      </c>
      <c r="M20" s="80">
        <f>+QUOTIENT(L20,1)</f>
        <v>0</v>
      </c>
      <c r="N20" s="80">
        <f>+MOD(L20,1)*22</f>
        <v>11</v>
      </c>
      <c r="O20" s="73">
        <f>+Actual!AC41</f>
        <v>0</v>
      </c>
      <c r="P20" s="81">
        <f>+L20-O20</f>
        <v>0.5</v>
      </c>
      <c r="Q20" s="82">
        <f t="shared" si="7"/>
        <v>0</v>
      </c>
      <c r="R20" s="83">
        <f t="shared" si="7"/>
        <v>11</v>
      </c>
      <c r="S20" s="28"/>
      <c r="T20" s="77">
        <f t="shared" si="5"/>
        <v>11</v>
      </c>
      <c r="U20" s="84">
        <f>+T20</f>
        <v>11</v>
      </c>
      <c r="V20" s="85">
        <f t="shared" si="8"/>
        <v>0</v>
      </c>
      <c r="W20" s="85">
        <f t="shared" si="9"/>
        <v>11</v>
      </c>
      <c r="X20" s="79" t="s">
        <v>53</v>
      </c>
    </row>
    <row r="21" spans="2:34" s="9" customFormat="1" ht="13.8" x14ac:dyDescent="0.3">
      <c r="B21" s="69" t="s">
        <v>54</v>
      </c>
      <c r="C21" s="70">
        <f>+Actual!T42</f>
        <v>2</v>
      </c>
      <c r="D21" s="70">
        <f>+Actual!U42</f>
        <v>2</v>
      </c>
      <c r="E21" s="70">
        <f>+Actual!V42</f>
        <v>2</v>
      </c>
      <c r="F21" s="70">
        <f>+Actual!W42</f>
        <v>2</v>
      </c>
      <c r="G21" s="70">
        <f>+Actual!X42</f>
        <v>2</v>
      </c>
      <c r="H21" s="70">
        <f>+Actual!Y42</f>
        <v>2</v>
      </c>
      <c r="I21" s="70">
        <f>+Actual!Z42</f>
        <v>0</v>
      </c>
      <c r="J21" s="70">
        <f>+Actual!AA42</f>
        <v>0</v>
      </c>
      <c r="K21" s="26">
        <f t="shared" si="1"/>
        <v>22</v>
      </c>
      <c r="L21" s="71">
        <f t="shared" si="6"/>
        <v>1</v>
      </c>
      <c r="M21" s="80">
        <f t="shared" si="2"/>
        <v>1</v>
      </c>
      <c r="N21" s="80">
        <f t="shared" si="3"/>
        <v>0</v>
      </c>
      <c r="O21" s="73">
        <f>+Actual!AC42</f>
        <v>0</v>
      </c>
      <c r="P21" s="81">
        <f t="shared" si="4"/>
        <v>1</v>
      </c>
      <c r="Q21" s="82">
        <f t="shared" si="7"/>
        <v>1</v>
      </c>
      <c r="R21" s="83">
        <f t="shared" si="7"/>
        <v>0</v>
      </c>
      <c r="S21" s="28"/>
      <c r="T21" s="86">
        <f t="shared" si="5"/>
        <v>22</v>
      </c>
      <c r="U21" s="87">
        <f>+T21</f>
        <v>22</v>
      </c>
      <c r="V21" s="85">
        <f t="shared" si="8"/>
        <v>1</v>
      </c>
      <c r="W21" s="85">
        <f t="shared" si="9"/>
        <v>0</v>
      </c>
      <c r="X21" s="79" t="s">
        <v>54</v>
      </c>
    </row>
    <row r="22" spans="2:34" s="9" customFormat="1" ht="13.8" x14ac:dyDescent="0.3">
      <c r="B22" s="69" t="s">
        <v>55</v>
      </c>
      <c r="C22" s="70">
        <f>+Actual!T43</f>
        <v>5</v>
      </c>
      <c r="D22" s="70">
        <f>+Actual!U43</f>
        <v>5</v>
      </c>
      <c r="E22" s="70">
        <f>+Actual!V43</f>
        <v>5</v>
      </c>
      <c r="F22" s="70">
        <f>+Actual!W43</f>
        <v>5</v>
      </c>
      <c r="G22" s="70">
        <f>+Actual!X43</f>
        <v>3</v>
      </c>
      <c r="H22" s="70">
        <f>+Actual!Y43</f>
        <v>3</v>
      </c>
      <c r="I22" s="70">
        <f>+Actual!Z43</f>
        <v>0</v>
      </c>
      <c r="J22" s="70">
        <f>+Actual!AA43</f>
        <v>0</v>
      </c>
      <c r="K22" s="26">
        <f t="shared" si="1"/>
        <v>49</v>
      </c>
      <c r="L22" s="71">
        <f t="shared" si="6"/>
        <v>2.2272727272727271</v>
      </c>
      <c r="M22" s="80">
        <f t="shared" si="2"/>
        <v>2</v>
      </c>
      <c r="N22" s="80">
        <f t="shared" si="3"/>
        <v>4.9999999999999956</v>
      </c>
      <c r="O22" s="73">
        <f>+Actual!AC43</f>
        <v>0</v>
      </c>
      <c r="P22" s="81">
        <f t="shared" si="4"/>
        <v>2.2272727272727271</v>
      </c>
      <c r="Q22" s="82"/>
      <c r="R22" s="83"/>
      <c r="S22" s="28"/>
      <c r="T22" s="86">
        <f t="shared" si="5"/>
        <v>49</v>
      </c>
      <c r="U22" s="88"/>
      <c r="V22" s="78"/>
      <c r="W22" s="78"/>
      <c r="X22" s="79" t="s">
        <v>55</v>
      </c>
    </row>
    <row r="23" spans="2:34" s="9" customFormat="1" ht="13.8" x14ac:dyDescent="0.3">
      <c r="B23" s="69" t="s">
        <v>56</v>
      </c>
      <c r="C23" s="70">
        <f>+Actual!T44</f>
        <v>4</v>
      </c>
      <c r="D23" s="70">
        <f>+Actual!U44</f>
        <v>4</v>
      </c>
      <c r="E23" s="70">
        <f>+Actual!V44</f>
        <v>4</v>
      </c>
      <c r="F23" s="70">
        <f>+Actual!W44</f>
        <v>4</v>
      </c>
      <c r="G23" s="70">
        <f>+Actual!X44</f>
        <v>4</v>
      </c>
      <c r="H23" s="70">
        <f>+Actual!Y44</f>
        <v>4</v>
      </c>
      <c r="I23" s="70">
        <f>+Actual!Z44</f>
        <v>0</v>
      </c>
      <c r="J23" s="70">
        <f>+Actual!AA44</f>
        <v>0</v>
      </c>
      <c r="K23" s="26">
        <f t="shared" si="1"/>
        <v>44</v>
      </c>
      <c r="L23" s="71">
        <f t="shared" si="6"/>
        <v>2</v>
      </c>
      <c r="M23" s="80">
        <f t="shared" si="2"/>
        <v>2</v>
      </c>
      <c r="N23" s="80">
        <f t="shared" si="3"/>
        <v>0</v>
      </c>
      <c r="O23" s="73">
        <f>+Actual!AC44</f>
        <v>0</v>
      </c>
      <c r="P23" s="81">
        <f t="shared" si="4"/>
        <v>2</v>
      </c>
      <c r="Q23" s="82">
        <f t="shared" ref="Q23:R27" si="10">+V23</f>
        <v>4</v>
      </c>
      <c r="R23" s="83">
        <f t="shared" si="10"/>
        <v>5.0000000000000053</v>
      </c>
      <c r="S23" s="28"/>
      <c r="T23" s="86">
        <f t="shared" si="5"/>
        <v>44</v>
      </c>
      <c r="U23" s="87">
        <f>+T22+T23</f>
        <v>93</v>
      </c>
      <c r="V23" s="85">
        <f t="shared" ref="V23:V27" si="11">+QUOTIENT(U23/22,1)</f>
        <v>4</v>
      </c>
      <c r="W23" s="85">
        <f t="shared" ref="W23:W27" si="12">+MOD(U23/22,1)*22</f>
        <v>5.0000000000000053</v>
      </c>
      <c r="X23" s="79" t="s">
        <v>56</v>
      </c>
      <c r="AA23" s="10"/>
    </row>
    <row r="24" spans="2:34" s="9" customFormat="1" ht="13.8" x14ac:dyDescent="0.3">
      <c r="B24" s="69" t="s">
        <v>57</v>
      </c>
      <c r="C24" s="70">
        <f>+Actual!T45</f>
        <v>5</v>
      </c>
      <c r="D24" s="70">
        <f>+Actual!U45</f>
        <v>5</v>
      </c>
      <c r="E24" s="70">
        <f>+Actual!V45</f>
        <v>5</v>
      </c>
      <c r="F24" s="70">
        <f>+Actual!W45</f>
        <v>5</v>
      </c>
      <c r="G24" s="70">
        <f>+Actual!X45</f>
        <v>4</v>
      </c>
      <c r="H24" s="70">
        <f>+Actual!Y45</f>
        <v>4</v>
      </c>
      <c r="I24" s="70">
        <f>+Actual!Z45</f>
        <v>0</v>
      </c>
      <c r="J24" s="70">
        <f>+Actual!AA45</f>
        <v>0</v>
      </c>
      <c r="K24" s="26">
        <f t="shared" si="1"/>
        <v>52</v>
      </c>
      <c r="L24" s="71">
        <f t="shared" si="6"/>
        <v>2.3636363636363638</v>
      </c>
      <c r="M24" s="80">
        <f t="shared" si="2"/>
        <v>2</v>
      </c>
      <c r="N24" s="80">
        <f t="shared" si="3"/>
        <v>8.0000000000000036</v>
      </c>
      <c r="O24" s="73">
        <f>+Actual!AC45</f>
        <v>0</v>
      </c>
      <c r="P24" s="81">
        <f t="shared" si="4"/>
        <v>2.3636363636363638</v>
      </c>
      <c r="Q24" s="82">
        <f t="shared" si="10"/>
        <v>2</v>
      </c>
      <c r="R24" s="83">
        <f t="shared" si="10"/>
        <v>8.0000000000000036</v>
      </c>
      <c r="S24" s="28"/>
      <c r="T24" s="86">
        <f t="shared" si="5"/>
        <v>52</v>
      </c>
      <c r="U24" s="87">
        <f>+T24</f>
        <v>52</v>
      </c>
      <c r="V24" s="85">
        <f t="shared" si="11"/>
        <v>2</v>
      </c>
      <c r="W24" s="85">
        <f t="shared" si="12"/>
        <v>8.0000000000000036</v>
      </c>
      <c r="X24" s="79" t="s">
        <v>57</v>
      </c>
      <c r="AA24" s="10"/>
    </row>
    <row r="25" spans="2:34" s="9" customFormat="1" ht="13.8" x14ac:dyDescent="0.3">
      <c r="B25" s="69" t="s">
        <v>58</v>
      </c>
      <c r="C25" s="70">
        <f>+Actual!T46</f>
        <v>2</v>
      </c>
      <c r="D25" s="70">
        <f>+Actual!U46</f>
        <v>2</v>
      </c>
      <c r="E25" s="70">
        <f>+Actual!V46</f>
        <v>2</v>
      </c>
      <c r="F25" s="70">
        <f>+Actual!W46</f>
        <v>2</v>
      </c>
      <c r="G25" s="70">
        <f>+Actual!X46</f>
        <v>2</v>
      </c>
      <c r="H25" s="70">
        <f>+Actual!Y46</f>
        <v>2</v>
      </c>
      <c r="I25" s="70">
        <f>+Actual!Z46</f>
        <v>0</v>
      </c>
      <c r="J25" s="70">
        <f>+Actual!AA46</f>
        <v>0</v>
      </c>
      <c r="K25" s="26">
        <f t="shared" si="1"/>
        <v>22</v>
      </c>
      <c r="L25" s="71">
        <f t="shared" si="6"/>
        <v>1</v>
      </c>
      <c r="M25" s="80">
        <f t="shared" si="2"/>
        <v>1</v>
      </c>
      <c r="N25" s="80">
        <f t="shared" si="3"/>
        <v>0</v>
      </c>
      <c r="O25" s="73">
        <f>+Actual!AC46</f>
        <v>0</v>
      </c>
      <c r="P25" s="81">
        <f t="shared" si="4"/>
        <v>1</v>
      </c>
      <c r="Q25" s="82">
        <f t="shared" si="10"/>
        <v>1</v>
      </c>
      <c r="R25" s="83">
        <f t="shared" si="10"/>
        <v>0</v>
      </c>
      <c r="S25" s="28"/>
      <c r="T25" s="86">
        <f t="shared" si="5"/>
        <v>22</v>
      </c>
      <c r="U25" s="87">
        <f>+T25</f>
        <v>22</v>
      </c>
      <c r="V25" s="85">
        <f t="shared" si="11"/>
        <v>1</v>
      </c>
      <c r="W25" s="85">
        <f t="shared" si="12"/>
        <v>0</v>
      </c>
      <c r="X25" s="79" t="s">
        <v>58</v>
      </c>
    </row>
    <row r="26" spans="2:34" s="9" customFormat="1" ht="13.8" x14ac:dyDescent="0.3">
      <c r="B26" s="69" t="s">
        <v>59</v>
      </c>
      <c r="C26" s="70">
        <f>+Actual!T47</f>
        <v>0</v>
      </c>
      <c r="D26" s="70">
        <f>+Actual!U47</f>
        <v>0</v>
      </c>
      <c r="E26" s="70">
        <f>+Actual!V47</f>
        <v>0</v>
      </c>
      <c r="F26" s="70">
        <f>+Actual!W47</f>
        <v>0</v>
      </c>
      <c r="G26" s="70">
        <f>+Actual!X47</f>
        <v>0</v>
      </c>
      <c r="H26" s="70">
        <f>+Actual!Y47</f>
        <v>0</v>
      </c>
      <c r="I26" s="70">
        <f>+Actual!Z47</f>
        <v>0</v>
      </c>
      <c r="J26" s="70">
        <f>+Actual!AA47</f>
        <v>0</v>
      </c>
      <c r="K26" s="26">
        <f t="shared" si="1"/>
        <v>0</v>
      </c>
      <c r="L26" s="71">
        <f t="shared" si="6"/>
        <v>0</v>
      </c>
      <c r="M26" s="80">
        <f t="shared" si="2"/>
        <v>0</v>
      </c>
      <c r="N26" s="80">
        <f t="shared" si="3"/>
        <v>0</v>
      </c>
      <c r="O26" s="73">
        <f>+Actual!AC47</f>
        <v>0</v>
      </c>
      <c r="P26" s="81">
        <f t="shared" si="4"/>
        <v>0</v>
      </c>
      <c r="Q26" s="82">
        <f t="shared" si="10"/>
        <v>0</v>
      </c>
      <c r="R26" s="83">
        <f t="shared" si="10"/>
        <v>0</v>
      </c>
      <c r="S26" s="28"/>
      <c r="T26" s="86">
        <f t="shared" si="5"/>
        <v>0</v>
      </c>
      <c r="U26" s="87">
        <f>+T26</f>
        <v>0</v>
      </c>
      <c r="V26" s="85">
        <f t="shared" si="11"/>
        <v>0</v>
      </c>
      <c r="W26" s="85">
        <f t="shared" si="12"/>
        <v>0</v>
      </c>
      <c r="X26" s="79" t="s">
        <v>59</v>
      </c>
    </row>
    <row r="27" spans="2:34" s="9" customFormat="1" ht="14.4" thickBot="1" x14ac:dyDescent="0.35">
      <c r="B27" s="89" t="s">
        <v>60</v>
      </c>
      <c r="C27" s="70">
        <f>+Actual!T48</f>
        <v>1</v>
      </c>
      <c r="D27" s="70">
        <f>+Actual!U48</f>
        <v>1</v>
      </c>
      <c r="E27" s="70">
        <f>+Actual!V48</f>
        <v>1</v>
      </c>
      <c r="F27" s="70">
        <f>+Actual!W48</f>
        <v>1</v>
      </c>
      <c r="G27" s="70">
        <f>+Actual!X48</f>
        <v>7</v>
      </c>
      <c r="H27" s="70">
        <f>+Actual!Y48</f>
        <v>7</v>
      </c>
      <c r="I27" s="70">
        <f>+Actual!Z48</f>
        <v>0</v>
      </c>
      <c r="J27" s="70">
        <f>+Actual!AA48</f>
        <v>0</v>
      </c>
      <c r="K27" s="27">
        <f t="shared" si="1"/>
        <v>29</v>
      </c>
      <c r="L27" s="71">
        <f t="shared" si="6"/>
        <v>1.3181818181818181</v>
      </c>
      <c r="M27" s="90">
        <f t="shared" si="2"/>
        <v>1</v>
      </c>
      <c r="N27" s="90">
        <f t="shared" si="3"/>
        <v>6.9999999999999982</v>
      </c>
      <c r="O27" s="73">
        <f>+Actual!AC48</f>
        <v>0</v>
      </c>
      <c r="P27" s="91">
        <f t="shared" si="4"/>
        <v>1.3181818181818181</v>
      </c>
      <c r="Q27" s="92">
        <f t="shared" si="10"/>
        <v>1</v>
      </c>
      <c r="R27" s="93">
        <f t="shared" si="10"/>
        <v>6.9999999999999982</v>
      </c>
      <c r="S27" s="94"/>
      <c r="T27" s="86">
        <f t="shared" si="5"/>
        <v>29</v>
      </c>
      <c r="U27" s="87">
        <f>+T27</f>
        <v>29</v>
      </c>
      <c r="V27" s="85">
        <f t="shared" si="11"/>
        <v>1</v>
      </c>
      <c r="W27" s="85">
        <f t="shared" si="12"/>
        <v>6.9999999999999982</v>
      </c>
      <c r="X27" s="79" t="s">
        <v>60</v>
      </c>
    </row>
    <row r="28" spans="2:34" s="9" customFormat="1" ht="16.2" customHeight="1" thickBot="1" x14ac:dyDescent="0.35">
      <c r="B28" s="95" t="s">
        <v>61</v>
      </c>
      <c r="C28" s="35">
        <f>SUM(C12:C27)</f>
        <v>30</v>
      </c>
      <c r="D28" s="29">
        <f t="shared" ref="D28:P28" si="13">SUM(D12:D27)</f>
        <v>30</v>
      </c>
      <c r="E28" s="29">
        <f t="shared" si="13"/>
        <v>30</v>
      </c>
      <c r="F28" s="29">
        <f t="shared" si="13"/>
        <v>30</v>
      </c>
      <c r="G28" s="29">
        <f t="shared" si="13"/>
        <v>37</v>
      </c>
      <c r="H28" s="29">
        <f t="shared" si="13"/>
        <v>37</v>
      </c>
      <c r="I28" s="29">
        <f t="shared" si="13"/>
        <v>0</v>
      </c>
      <c r="J28" s="33">
        <f t="shared" si="13"/>
        <v>0</v>
      </c>
      <c r="K28" s="37">
        <f t="shared" si="13"/>
        <v>351</v>
      </c>
      <c r="L28" s="96">
        <f t="shared" si="13"/>
        <v>15.954545454545453</v>
      </c>
      <c r="M28" s="97">
        <f t="shared" si="13"/>
        <v>11</v>
      </c>
      <c r="N28" s="97">
        <f t="shared" si="13"/>
        <v>109</v>
      </c>
      <c r="O28" s="29">
        <f t="shared" si="13"/>
        <v>0</v>
      </c>
      <c r="P28" s="98">
        <f t="shared" si="13"/>
        <v>15.954545454545453</v>
      </c>
      <c r="Q28" s="99">
        <f>SUM(Q12:Q27)</f>
        <v>14</v>
      </c>
      <c r="R28" s="100">
        <f>SUM(R12:R27)</f>
        <v>43.000000000000014</v>
      </c>
      <c r="S28" s="28"/>
      <c r="T28" s="101">
        <f>SUM(T12:T27)</f>
        <v>351</v>
      </c>
      <c r="U28" s="102">
        <f t="shared" ref="U28:W28" si="14">SUM(U12:U27)</f>
        <v>351</v>
      </c>
      <c r="V28" s="102">
        <f t="shared" si="14"/>
        <v>14</v>
      </c>
      <c r="W28" s="102">
        <f t="shared" si="14"/>
        <v>43.000000000000014</v>
      </c>
      <c r="X28" s="103" t="s">
        <v>61</v>
      </c>
    </row>
    <row r="29" spans="2:34" ht="18" customHeight="1" x14ac:dyDescent="0.3">
      <c r="AD29" s="9"/>
      <c r="AE29" s="9"/>
      <c r="AF29" s="9"/>
      <c r="AG29" s="9"/>
      <c r="AH29" s="9"/>
    </row>
    <row r="30" spans="2:34" ht="18" customHeight="1" x14ac:dyDescent="0.3">
      <c r="AD30" s="9"/>
      <c r="AE30" s="9"/>
      <c r="AF30" s="9"/>
      <c r="AG30" s="9"/>
      <c r="AH30" s="9"/>
    </row>
  </sheetData>
  <mergeCells count="29">
    <mergeCell ref="B2:B3"/>
    <mergeCell ref="C2:C3"/>
    <mergeCell ref="F2:K2"/>
    <mergeCell ref="M2:R2"/>
    <mergeCell ref="F3:K3"/>
    <mergeCell ref="M3:R3"/>
    <mergeCell ref="P7:P11"/>
    <mergeCell ref="B4:B5"/>
    <mergeCell ref="C4:C5"/>
    <mergeCell ref="F4:K4"/>
    <mergeCell ref="M4:R4"/>
    <mergeCell ref="F5:K5"/>
    <mergeCell ref="M5:R5"/>
    <mergeCell ref="X7:X11"/>
    <mergeCell ref="Z7:AC7"/>
    <mergeCell ref="C11:J11"/>
    <mergeCell ref="Z12:AC12"/>
    <mergeCell ref="Z16:AC16"/>
    <mergeCell ref="Q7:Q11"/>
    <mergeCell ref="R7:R11"/>
    <mergeCell ref="T7:T11"/>
    <mergeCell ref="U7:U11"/>
    <mergeCell ref="V7:V11"/>
    <mergeCell ref="W7:W11"/>
    <mergeCell ref="K7:K11"/>
    <mergeCell ref="L7:L11"/>
    <mergeCell ref="M7:M11"/>
    <mergeCell ref="N7:N11"/>
    <mergeCell ref="O7:O11"/>
  </mergeCells>
  <pageMargins left="0.55118110236220474" right="0.55118110236220474" top="0.39370078740157483" bottom="0.19685039370078741" header="0.51181102362204722" footer="0.23622047244094491"/>
  <pageSetup scale="72" orientation="portrait" r:id="rId1"/>
  <headerFooter>
    <oddFooter>&amp;L&amp;"Calibri,Normal"&amp;K000000I.E.D. &amp;R&amp;"Calibri,Normal"&amp;K000000Página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B029-34BD-4CEE-A197-3F85DAA641E2}">
  <dimension ref="A1:B50"/>
  <sheetViews>
    <sheetView workbookViewId="0">
      <selection activeCell="D6" sqref="D6"/>
    </sheetView>
  </sheetViews>
  <sheetFormatPr baseColWidth="10" defaultColWidth="11" defaultRowHeight="15.6" x14ac:dyDescent="0.3"/>
  <cols>
    <col min="1" max="1" width="11.3984375" style="21" bestFit="1" customWidth="1"/>
    <col min="2" max="2" width="11.19921875" style="18"/>
  </cols>
  <sheetData>
    <row r="1" spans="1:2" x14ac:dyDescent="0.3">
      <c r="A1" s="19" t="s">
        <v>95</v>
      </c>
      <c r="B1" s="20" t="s">
        <v>96</v>
      </c>
    </row>
    <row r="2" spans="1:2" x14ac:dyDescent="0.3">
      <c r="A2" s="21">
        <v>0.25</v>
      </c>
      <c r="B2" s="22">
        <v>2.0833333333333332E-2</v>
      </c>
    </row>
    <row r="3" spans="1:2" x14ac:dyDescent="0.3">
      <c r="A3" s="21">
        <v>0.26041666666666669</v>
      </c>
      <c r="B3" s="22">
        <v>3.125E-2</v>
      </c>
    </row>
    <row r="4" spans="1:2" x14ac:dyDescent="0.3">
      <c r="A4" s="21">
        <v>0.27083333333333331</v>
      </c>
      <c r="B4" s="22">
        <v>4.1666666666666602E-2</v>
      </c>
    </row>
    <row r="5" spans="1:2" x14ac:dyDescent="0.3">
      <c r="A5" s="21">
        <v>0.28125</v>
      </c>
      <c r="B5" s="22">
        <v>6.25E-2</v>
      </c>
    </row>
    <row r="6" spans="1:2" x14ac:dyDescent="0.3">
      <c r="A6" s="21">
        <v>0.29166666666666702</v>
      </c>
      <c r="B6" s="22"/>
    </row>
    <row r="7" spans="1:2" x14ac:dyDescent="0.3">
      <c r="A7" s="21">
        <v>0.30208333333333298</v>
      </c>
    </row>
    <row r="8" spans="1:2" x14ac:dyDescent="0.3">
      <c r="A8" s="21">
        <v>0.3125</v>
      </c>
    </row>
    <row r="9" spans="1:2" x14ac:dyDescent="0.3">
      <c r="A9" s="21">
        <v>0.32291666666666702</v>
      </c>
    </row>
    <row r="10" spans="1:2" x14ac:dyDescent="0.3">
      <c r="A10" s="21">
        <v>0.33333333333333298</v>
      </c>
    </row>
    <row r="11" spans="1:2" x14ac:dyDescent="0.3">
      <c r="A11" s="21">
        <v>0.34375</v>
      </c>
    </row>
    <row r="12" spans="1:2" x14ac:dyDescent="0.3">
      <c r="A12" s="21">
        <v>0.35416666666666702</v>
      </c>
    </row>
    <row r="13" spans="1:2" x14ac:dyDescent="0.3">
      <c r="A13" s="21">
        <v>0.36458333333333398</v>
      </c>
    </row>
    <row r="14" spans="1:2" x14ac:dyDescent="0.3">
      <c r="A14" s="21">
        <v>0.375</v>
      </c>
    </row>
    <row r="15" spans="1:2" x14ac:dyDescent="0.3">
      <c r="A15" s="21">
        <v>0.38541666666666702</v>
      </c>
    </row>
    <row r="16" spans="1:2" x14ac:dyDescent="0.3">
      <c r="A16" s="21">
        <v>0.39583333333333398</v>
      </c>
    </row>
    <row r="17" spans="1:1" x14ac:dyDescent="0.3">
      <c r="A17" s="21">
        <v>0.40625</v>
      </c>
    </row>
    <row r="18" spans="1:1" x14ac:dyDescent="0.3">
      <c r="A18" s="21">
        <v>0.41666666666666702</v>
      </c>
    </row>
    <row r="19" spans="1:1" x14ac:dyDescent="0.3">
      <c r="A19" s="21">
        <v>0.42708333333333398</v>
      </c>
    </row>
    <row r="20" spans="1:1" x14ac:dyDescent="0.3">
      <c r="A20" s="21">
        <v>0.4375</v>
      </c>
    </row>
    <row r="21" spans="1:1" x14ac:dyDescent="0.3">
      <c r="A21" s="21">
        <v>0.44791666666666702</v>
      </c>
    </row>
    <row r="22" spans="1:1" x14ac:dyDescent="0.3">
      <c r="A22" s="21">
        <v>0.45833333333333398</v>
      </c>
    </row>
    <row r="23" spans="1:1" x14ac:dyDescent="0.3">
      <c r="A23" s="21">
        <v>0.46875</v>
      </c>
    </row>
    <row r="24" spans="1:1" x14ac:dyDescent="0.3">
      <c r="A24" s="21">
        <v>0.47916666666666702</v>
      </c>
    </row>
    <row r="25" spans="1:1" x14ac:dyDescent="0.3">
      <c r="A25" s="21">
        <v>0.48958333333333398</v>
      </c>
    </row>
    <row r="26" spans="1:1" x14ac:dyDescent="0.3">
      <c r="A26" s="21">
        <v>0.5</v>
      </c>
    </row>
    <row r="27" spans="1:1" x14ac:dyDescent="0.3">
      <c r="A27" s="21">
        <v>0.51041666666666696</v>
      </c>
    </row>
    <row r="28" spans="1:1" x14ac:dyDescent="0.3">
      <c r="A28" s="21">
        <v>0.52083333333333404</v>
      </c>
    </row>
    <row r="29" spans="1:1" x14ac:dyDescent="0.3">
      <c r="A29" s="21">
        <v>0.53125</v>
      </c>
    </row>
    <row r="30" spans="1:1" x14ac:dyDescent="0.3">
      <c r="A30" s="21">
        <v>0.54166666666666696</v>
      </c>
    </row>
    <row r="31" spans="1:1" x14ac:dyDescent="0.3">
      <c r="A31" s="21">
        <v>0.55208333333333404</v>
      </c>
    </row>
    <row r="32" spans="1:1" x14ac:dyDescent="0.3">
      <c r="A32" s="21">
        <v>0.562500000000001</v>
      </c>
    </row>
    <row r="33" spans="1:1" x14ac:dyDescent="0.3">
      <c r="A33" s="21">
        <v>0.57291666666666696</v>
      </c>
    </row>
    <row r="34" spans="1:1" x14ac:dyDescent="0.3">
      <c r="A34" s="21">
        <v>0.58333333333333404</v>
      </c>
    </row>
    <row r="35" spans="1:1" x14ac:dyDescent="0.3">
      <c r="A35" s="21">
        <v>0.593750000000001</v>
      </c>
    </row>
    <row r="36" spans="1:1" x14ac:dyDescent="0.3">
      <c r="A36" s="21">
        <v>0.60416666666666696</v>
      </c>
    </row>
    <row r="37" spans="1:1" x14ac:dyDescent="0.3">
      <c r="A37" s="21">
        <v>0.61458333333333404</v>
      </c>
    </row>
    <row r="38" spans="1:1" x14ac:dyDescent="0.3">
      <c r="A38" s="21">
        <v>0.625000000000001</v>
      </c>
    </row>
    <row r="39" spans="1:1" x14ac:dyDescent="0.3">
      <c r="A39" s="21">
        <v>0.63541666666666696</v>
      </c>
    </row>
    <row r="40" spans="1:1" x14ac:dyDescent="0.3">
      <c r="A40" s="21">
        <v>0.64583333333333404</v>
      </c>
    </row>
    <row r="41" spans="1:1" x14ac:dyDescent="0.3">
      <c r="A41" s="21">
        <v>0.656250000000001</v>
      </c>
    </row>
    <row r="42" spans="1:1" x14ac:dyDescent="0.3">
      <c r="A42" s="21">
        <v>0.66666666666666696</v>
      </c>
    </row>
    <row r="43" spans="1:1" x14ac:dyDescent="0.3">
      <c r="A43" s="21">
        <v>0.67708333333333703</v>
      </c>
    </row>
    <row r="44" spans="1:1" x14ac:dyDescent="0.3">
      <c r="A44" s="21">
        <v>0.687500000000004</v>
      </c>
    </row>
    <row r="45" spans="1:1" x14ac:dyDescent="0.3">
      <c r="A45" s="21">
        <v>0.69791666666667096</v>
      </c>
    </row>
    <row r="46" spans="1:1" x14ac:dyDescent="0.3">
      <c r="A46" s="21">
        <v>0.70833333333333803</v>
      </c>
    </row>
    <row r="47" spans="1:1" x14ac:dyDescent="0.3">
      <c r="A47" s="21">
        <v>0.718750000000005</v>
      </c>
    </row>
    <row r="48" spans="1:1" x14ac:dyDescent="0.3">
      <c r="A48" s="21">
        <v>0.72916666666667096</v>
      </c>
    </row>
    <row r="49" spans="1:1" x14ac:dyDescent="0.3">
      <c r="A49" s="21">
        <v>0.73958333333333803</v>
      </c>
    </row>
    <row r="50" spans="1:1" x14ac:dyDescent="0.3">
      <c r="A50" s="21">
        <v>0.750000000000005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B3FF66AB7EB9468E83CFDAE2766F25" ma:contentTypeVersion="6" ma:contentTypeDescription="Crear nuevo documento." ma:contentTypeScope="" ma:versionID="bf17b35d0122c8c6cfa108d610ab2f9c">
  <xsd:schema xmlns:xsd="http://www.w3.org/2001/XMLSchema" xmlns:xs="http://www.w3.org/2001/XMLSchema" xmlns:p="http://schemas.microsoft.com/office/2006/metadata/properties" xmlns:ns2="d58893ad-1d69-4ea8-bcd6-5e1f9900fef7" xmlns:ns3="611d06af-0f6b-4e46-abe4-cc474186ed42" targetNamespace="http://schemas.microsoft.com/office/2006/metadata/properties" ma:root="true" ma:fieldsID="81a47947f1f210025e715acd0f9720dd" ns2:_="" ns3:_="">
    <xsd:import namespace="d58893ad-1d69-4ea8-bcd6-5e1f9900fef7"/>
    <xsd:import namespace="611d06af-0f6b-4e46-abe4-cc474186ed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893ad-1d69-4ea8-bcd6-5e1f9900f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d06af-0f6b-4e46-abe4-cc474186ed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07261-17CF-4508-8FFA-4BC267F281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3F4589-9BFB-44B7-B61F-B8D50C661C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946A1C-B6A4-4EF3-83B5-14B9FC899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8893ad-1d69-4ea8-bcd6-5e1f9900fef7"/>
    <ds:schemaRef ds:uri="611d06af-0f6b-4e46-abe4-cc474186ed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Actual</vt:lpstr>
      <vt:lpstr>Intensidad Horaria</vt:lpstr>
      <vt:lpstr>Horas</vt:lpstr>
      <vt:lpstr>Actual!Área_de_impresión</vt:lpstr>
      <vt:lpstr>'Intensidad Horaria'!Área_de_impresión</vt:lpstr>
    </vt:vector>
  </TitlesOfParts>
  <Manager/>
  <Company>Gobernación del Atlántico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Avilez Barros</dc:creator>
  <cp:keywords/>
  <dc:description/>
  <cp:lastModifiedBy>JUAN CARLOS LOPEZ</cp:lastModifiedBy>
  <cp:revision/>
  <dcterms:created xsi:type="dcterms:W3CDTF">2013-03-18T13:24:22Z</dcterms:created>
  <dcterms:modified xsi:type="dcterms:W3CDTF">2026-04-06T13:46:12Z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0x01010055B3FF66AB7EB9468E83CFDAE2766F25</vt:lpwstr>
  </property>
</Properties>
</file>